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3"/>
  </bookViews>
  <sheets>
    <sheet name="Instructions" sheetId="1" r:id="rId1"/>
    <sheet name="Stats-MAC" sheetId="2" r:id="rId2"/>
    <sheet name="Data" sheetId="3" r:id="rId3"/>
    <sheet name="Player Stats" sheetId="4" r:id="rId4"/>
    <sheet name="1" sheetId="5" r:id="rId5"/>
    <sheet name="(old)" sheetId="6" r:id="rId6"/>
    <sheet name="Sheet1" sheetId="7" state="hidden" r:id="rId7"/>
    <sheet name="MAC-Leaders" sheetId="8" r:id="rId8"/>
  </sheets>
  <definedNames>
    <definedName name="_xlnm.Print_Titles" localSheetId="2">'Data'!$1:$2</definedName>
  </definedNames>
  <calcPr fullCalcOnLoad="1"/>
</workbook>
</file>

<file path=xl/sharedStrings.xml><?xml version="1.0" encoding="utf-8"?>
<sst xmlns="http://schemas.openxmlformats.org/spreadsheetml/2006/main" count="1012" uniqueCount="244">
  <si>
    <t>Lucas Willson</t>
  </si>
  <si>
    <t>Shelby Thornton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</si>
  <si>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</si>
  <si>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</si>
  <si>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</si>
  <si>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</si>
  <si>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</si>
  <si>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</si>
  <si>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</si>
  <si>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</si>
  <si>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</si>
  <si>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</si>
  <si>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</si>
  <si>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</si>
  <si>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</si>
  <si>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</si>
  <si>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</si>
  <si>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</si>
  <si>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</si>
  <si>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</si>
  <si>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</si>
  <si>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</si>
  <si>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Lamphere</t>
  </si>
  <si>
    <t>Troy</t>
  </si>
  <si>
    <t>Marysville</t>
  </si>
  <si>
    <t>Shots</t>
  </si>
  <si>
    <t>GA</t>
  </si>
  <si>
    <t>Total</t>
  </si>
  <si>
    <t>CV</t>
  </si>
  <si>
    <t>LC</t>
  </si>
  <si>
    <t>Port Huron High</t>
  </si>
  <si>
    <t>Faceoffs</t>
  </si>
  <si>
    <t>Won</t>
  </si>
  <si>
    <t>Lost</t>
  </si>
  <si>
    <t>Nick Bayagich</t>
  </si>
  <si>
    <t>Jon Gaydos</t>
  </si>
  <si>
    <t>Andrew Maxim</t>
  </si>
  <si>
    <t>Ricky Stout</t>
  </si>
  <si>
    <t>Lance Steinhafel</t>
  </si>
  <si>
    <t>Alex Wodnicki</t>
  </si>
  <si>
    <t>Zachery Greiner</t>
  </si>
  <si>
    <t>Connor Grossman</t>
  </si>
  <si>
    <t>Andrew Baxter</t>
  </si>
  <si>
    <t>Mike Fragomeni</t>
  </si>
  <si>
    <t>Hits</t>
  </si>
  <si>
    <t>Opp</t>
  </si>
  <si>
    <t>1st Period</t>
  </si>
  <si>
    <t>2nd Period</t>
  </si>
  <si>
    <t>3rd Period</t>
  </si>
  <si>
    <t>Team Total</t>
  </si>
  <si>
    <t>JJ Amato</t>
  </si>
  <si>
    <t>Tyler Berden</t>
  </si>
  <si>
    <t>Joe Grzywacz</t>
  </si>
  <si>
    <t>James Haerens</t>
  </si>
  <si>
    <t>Matthew Haerens</t>
  </si>
  <si>
    <t>Jared Odren</t>
  </si>
  <si>
    <t>Ryan Stempniewski</t>
  </si>
  <si>
    <t>Gary Zerilli</t>
  </si>
  <si>
    <t>Plus</t>
  </si>
  <si>
    <t>Minus</t>
  </si>
  <si>
    <t>Save Pct.</t>
  </si>
  <si>
    <t>CV Stats</t>
  </si>
  <si>
    <r>
      <rPr>
        <b/>
        <u val="single"/>
        <sz val="11"/>
        <color indexed="8"/>
        <rFont val="Calibri"/>
        <family val="2"/>
      </rPr>
      <t>Home</t>
    </r>
    <r>
      <rPr>
        <sz val="11"/>
        <color theme="1"/>
        <rFont val="Calibri"/>
        <family val="2"/>
      </rPr>
      <t xml:space="preserve">    Away</t>
    </r>
  </si>
  <si>
    <t>LC North</t>
  </si>
  <si>
    <t>Dominick Vitale</t>
  </si>
  <si>
    <t>Goals</t>
  </si>
  <si>
    <t>Assists</t>
  </si>
  <si>
    <t>+ / -</t>
  </si>
  <si>
    <t>G</t>
  </si>
  <si>
    <t>A</t>
  </si>
  <si>
    <t>Penalty Minutes</t>
  </si>
  <si>
    <t>Utica Ford</t>
  </si>
  <si>
    <t>Dakota</t>
  </si>
  <si>
    <t>Anchor Bay</t>
  </si>
  <si>
    <t>Game Total</t>
  </si>
  <si>
    <t>Goals / Assists</t>
  </si>
  <si>
    <t>Romeo</t>
  </si>
  <si>
    <t>Individual
Win %</t>
  </si>
  <si>
    <t>Team Win %</t>
  </si>
  <si>
    <t>Total per game</t>
  </si>
  <si>
    <t>Plus / Minus</t>
  </si>
  <si>
    <t>Goalie</t>
  </si>
  <si>
    <t>Senior</t>
  </si>
  <si>
    <t>Defense</t>
  </si>
  <si>
    <t>Junior</t>
  </si>
  <si>
    <t>Forward</t>
  </si>
  <si>
    <t>Sophomore</t>
  </si>
  <si>
    <t>Freshman</t>
  </si>
  <si>
    <t>---</t>
  </si>
  <si>
    <t>MAC</t>
  </si>
  <si>
    <t>Points</t>
  </si>
  <si>
    <t>Week Ending:</t>
  </si>
  <si>
    <t>(Saturday date)</t>
  </si>
  <si>
    <t>Team:</t>
  </si>
  <si>
    <t>Chippewa Valley</t>
  </si>
  <si>
    <t>Division:</t>
  </si>
  <si>
    <t>White</t>
  </si>
  <si>
    <t>PLAYER STATS - Offensive</t>
  </si>
  <si>
    <t>MAC Division Stats</t>
  </si>
  <si>
    <t>Overall Stats</t>
  </si>
  <si>
    <t>Nbr</t>
  </si>
  <si>
    <t>Player</t>
  </si>
  <si>
    <t>Position</t>
  </si>
  <si>
    <t>Class</t>
  </si>
  <si>
    <t>Games Played</t>
  </si>
  <si>
    <t>Lucas Wilson</t>
  </si>
  <si>
    <t>JJ (James) Amato</t>
  </si>
  <si>
    <t>Zach Greiner</t>
  </si>
  <si>
    <t>Michael Fragomeni</t>
  </si>
  <si>
    <t>Dominic Vitale</t>
  </si>
  <si>
    <t>TOTALS:</t>
  </si>
  <si>
    <t>PLAYER STATS - Goaltending</t>
  </si>
  <si>
    <t>Minutes</t>
  </si>
  <si>
    <t>Win</t>
  </si>
  <si>
    <t>Loss</t>
  </si>
  <si>
    <t>Ties</t>
  </si>
  <si>
    <t>Shut Outs</t>
  </si>
  <si>
    <t>Goals Against</t>
  </si>
  <si>
    <t>GAA</t>
  </si>
  <si>
    <t>Saves</t>
  </si>
  <si>
    <t>Save%</t>
  </si>
  <si>
    <t>Instructions</t>
  </si>
  <si>
    <t>Like last year, we will be tracking and posting team and individual stats on www.machockey.com.</t>
  </si>
  <si>
    <t>At the end of the season, the leading scorer and leading goalie for EACH division, will receive MAC</t>
  </si>
  <si>
    <r>
      <t xml:space="preserve">recognition. Leading scorer will be based upon </t>
    </r>
    <r>
      <rPr>
        <b/>
        <sz val="12"/>
        <rFont val="Arial"/>
        <family val="2"/>
      </rPr>
      <t>TOTAL POINTS</t>
    </r>
    <r>
      <rPr>
        <sz val="12"/>
        <rFont val="Arial"/>
        <family val="2"/>
      </rPr>
      <t xml:space="preserve"> and leading goalie will be based</t>
    </r>
  </si>
  <si>
    <r>
      <t xml:space="preserve">upon </t>
    </r>
    <r>
      <rPr>
        <b/>
        <sz val="12"/>
        <rFont val="Arial"/>
        <family val="2"/>
      </rPr>
      <t>SAVE PERCENTAGE</t>
    </r>
    <r>
      <rPr>
        <sz val="12"/>
        <rFont val="Arial"/>
        <family val="2"/>
      </rPr>
      <t xml:space="preserve">.  </t>
    </r>
  </si>
  <si>
    <t>Although the stats template allows for collecting both Division games and overall stats, like last year,</t>
  </si>
  <si>
    <t xml:space="preserve">the scoring and goalie leaders are determined ONLY by games that are played within your </t>
  </si>
  <si>
    <t>respective divisions (red vs red, white vs white, blue vs blue).</t>
  </si>
  <si>
    <t>Time frame for recording and sending in Stats:</t>
  </si>
  <si>
    <t>Stats for the week are based upon games played from Sunday through Saturday.</t>
  </si>
  <si>
    <t>Steps for reporting stats are as follows:</t>
  </si>
  <si>
    <t>After your last game of the week (up through Saturday), you should enter your team stats</t>
  </si>
  <si>
    <t>into the template. Stats should be cumulative for the season and NOT just the week</t>
  </si>
  <si>
    <t>(running totals).</t>
  </si>
  <si>
    <t>Once you enter your stats, you should change the "Week Ending" date on the top of the</t>
  </si>
  <si>
    <t>template to reflect the Saturday date for the end of that week. The template should now</t>
  </si>
  <si>
    <t>contain your teams total stats for the season up through that Saturday date.</t>
  </si>
  <si>
    <t xml:space="preserve">Completed Stat Templates should be emailed to machockeyupdates@comcast.net </t>
  </si>
  <si>
    <r>
      <rPr>
        <b/>
        <sz val="12"/>
        <color indexed="10"/>
        <rFont val="Arial"/>
        <family val="2"/>
      </rPr>
      <t>by Tuesday of the following week</t>
    </r>
    <r>
      <rPr>
        <sz val="12"/>
        <rFont val="Arial"/>
        <family val="2"/>
      </rPr>
      <t>. This gives you at least 3 days (Sunday, Monday,</t>
    </r>
  </si>
  <si>
    <t>and Tuesday) to complete the stats for the week and send them in.</t>
  </si>
  <si>
    <t>Scoring and Goalie leaders will be posted on the website on Wednesday evening.</t>
  </si>
  <si>
    <t>Total team stats (the entire template) will also be posted for each team on the individual</t>
  </si>
  <si>
    <t>Team Info pages.</t>
  </si>
  <si>
    <t>Stats not received by the end of the day Tuesday, but received later in the week, will be posted in the</t>
  </si>
  <si>
    <t>following Wednesday's posting of stats.</t>
  </si>
  <si>
    <t>What you need to enter on the template:</t>
  </si>
  <si>
    <t>The actual Stats Template is on the second tab of this spreadsheet, Rosters have already been</t>
  </si>
  <si>
    <t xml:space="preserve">entered into the template for each team.  Up to 24 players can have offensive stats tracked and </t>
  </si>
  <si>
    <t>up to 3 players can have goaltending stats tracked. If you don't have 24 players on your current roster,</t>
  </si>
  <si>
    <t>additional player lines are available (in case you call up JV players, etc.).</t>
  </si>
  <si>
    <t>Offensive Stats:</t>
  </si>
  <si>
    <t>For Scoring stats, only Games Played, Goals, and Assists can be entered. Total Points will automtically</t>
  </si>
  <si>
    <t xml:space="preserve">be calculated when you enter goals and assists. </t>
  </si>
  <si>
    <t>MAC Division Stats should only reflect stats for games played within  your division.</t>
  </si>
  <si>
    <t>Overall Stats should reflect stats for ALL games (including division games).</t>
  </si>
  <si>
    <t>Scoring Leaders Web Page is determined by Division games Only.</t>
  </si>
  <si>
    <t>Top 10 Scoring Leaders will be listed on the Scoring Leaders page (number may vary based upon</t>
  </si>
  <si>
    <t>how many "ties" there are - should always be within top 7-12 players listed).</t>
  </si>
  <si>
    <t>Goaltending Stats:</t>
  </si>
  <si>
    <t>For Goalie stats, only Games Played, Minutes, Win, Loss, Tie, Shut Outs, Goals Against, and Saves</t>
  </si>
  <si>
    <t>can be entered. Goals Against Average (GAA) and Save Percent will automatically be calculated.</t>
  </si>
  <si>
    <t>Formula for Goals Against Average:</t>
  </si>
  <si>
    <t>(Goals Against x 45) / Minutes Played</t>
  </si>
  <si>
    <t>Formula for Save Percentage:</t>
  </si>
  <si>
    <t>Saves / (Saves + Goals Against)</t>
  </si>
  <si>
    <t>GAA will NOT be a perfect stat. Some of your non-division games may be played with 17 minute</t>
  </si>
  <si>
    <t>periods (even though 45 minutes will be used in the formula). This stat is just informational only</t>
  </si>
  <si>
    <r>
      <t xml:space="preserve">and as stated above, </t>
    </r>
    <r>
      <rPr>
        <b/>
        <sz val="12"/>
        <rFont val="Arial"/>
        <family val="2"/>
      </rPr>
      <t>the MAC Goalie leader will be determined by Save Percentage</t>
    </r>
    <r>
      <rPr>
        <sz val="12"/>
        <rFont val="Arial"/>
        <family val="2"/>
      </rPr>
      <t>.</t>
    </r>
  </si>
  <si>
    <t>For a goalie to qualify in the top 3 Goalie Leaders, the goalie must have played at least one half of</t>
  </si>
  <si>
    <t>the minutes for the Division games played.</t>
  </si>
  <si>
    <t>Please let me know if you have any questions.</t>
  </si>
  <si>
    <t>Royal Oak</t>
  </si>
  <si>
    <t>Bench</t>
  </si>
  <si>
    <t>Goaltending</t>
  </si>
  <si>
    <t>L'anse Creuse</t>
  </si>
  <si>
    <t>Bloomfield Hills</t>
  </si>
  <si>
    <t>Utica</t>
  </si>
  <si>
    <t>Stevenson</t>
  </si>
  <si>
    <t>LCN</t>
  </si>
  <si>
    <t>Empty Net</t>
  </si>
  <si>
    <t>Warren Mott</t>
  </si>
  <si>
    <t>Pos</t>
  </si>
  <si>
    <t>#</t>
  </si>
  <si>
    <t>+/-</t>
  </si>
  <si>
    <t>PIM</t>
  </si>
  <si>
    <t>Faceoff %</t>
  </si>
  <si>
    <t>Shots Faced</t>
  </si>
  <si>
    <t>FO Wins</t>
  </si>
  <si>
    <t>FO Losses</t>
  </si>
  <si>
    <t>RD</t>
  </si>
  <si>
    <t>LD</t>
  </si>
  <si>
    <t>RW</t>
  </si>
  <si>
    <t>LW</t>
  </si>
  <si>
    <t>C</t>
  </si>
  <si>
    <t>Players</t>
  </si>
  <si>
    <t>Troy Athens</t>
  </si>
  <si>
    <t>Game 21</t>
  </si>
  <si>
    <t>Game 22</t>
  </si>
  <si>
    <t>Game 23</t>
  </si>
  <si>
    <t>Game 24</t>
  </si>
  <si>
    <t>Port Huron</t>
  </si>
  <si>
    <t>Game 25</t>
  </si>
  <si>
    <t>Fraser</t>
  </si>
  <si>
    <t>W</t>
  </si>
  <si>
    <t>L</t>
  </si>
  <si>
    <t>T</t>
  </si>
  <si>
    <t>Pts</t>
  </si>
  <si>
    <t>Overall</t>
  </si>
  <si>
    <t>MAC White Division</t>
  </si>
  <si>
    <t xml:space="preserve">  CV Big Reds</t>
  </si>
  <si>
    <t xml:space="preserve">MAC White Division    </t>
  </si>
  <si>
    <t>Scoring Leaders</t>
  </si>
  <si>
    <t>School</t>
  </si>
  <si>
    <t>GP</t>
  </si>
  <si>
    <t>PTS</t>
  </si>
  <si>
    <t>Austin Fetterly</t>
  </si>
  <si>
    <t>Andy McEvoy</t>
  </si>
  <si>
    <t>Alex Fonstad</t>
  </si>
  <si>
    <t>Mark Pavelek</t>
  </si>
  <si>
    <t>Richard Kobylski</t>
  </si>
  <si>
    <t>Evan Corbett</t>
  </si>
  <si>
    <t>*  3 Players tied with 6 Points</t>
  </si>
  <si>
    <t>Goalie Leaders</t>
  </si>
  <si>
    <t>MIN</t>
  </si>
  <si>
    <t>SO</t>
  </si>
  <si>
    <t>SV</t>
  </si>
  <si>
    <t>SV%</t>
  </si>
  <si>
    <t>Anthony Benvenuti</t>
  </si>
  <si>
    <t>So</t>
  </si>
  <si>
    <t>Alex Sypniewski</t>
  </si>
  <si>
    <t>Sr</t>
  </si>
  <si>
    <t>Chippewa</t>
  </si>
  <si>
    <t>Lucus Willson</t>
  </si>
  <si>
    <t>Game 26</t>
  </si>
  <si>
    <t>Henry Ford</t>
  </si>
  <si>
    <t>Game 27</t>
  </si>
  <si>
    <t>Game 28</t>
  </si>
  <si>
    <t>Alex Harms</t>
  </si>
  <si>
    <t>Mitch Pacitti</t>
  </si>
  <si>
    <t>Drew Johnson</t>
  </si>
  <si>
    <t>*  2 Players tied with 12 Points</t>
  </si>
  <si>
    <t>Soph</t>
  </si>
  <si>
    <t>Zach Compeau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</si>
</sst>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Rockwell"/>
      <family val="1"/>
    </font>
    <font>
      <b/>
      <sz val="12"/>
      <color indexed="8"/>
      <name val="Rockwell"/>
      <family val="1"/>
    </font>
    <font>
      <sz val="12"/>
      <color indexed="60"/>
      <name val="Rockwell"/>
      <family val="1"/>
    </font>
    <font>
      <sz val="14"/>
      <color indexed="8"/>
      <name val="Cambria"/>
      <family val="1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11"/>
      <color indexed="8"/>
      <name val="Bernard MT Condensed"/>
      <family val="1"/>
    </font>
    <font>
      <sz val="20"/>
      <color indexed="60"/>
      <name val="Bernard MT Condensed"/>
      <family val="1"/>
    </font>
    <font>
      <sz val="14"/>
      <color indexed="8"/>
      <name val="Calibri"/>
      <family val="2"/>
    </font>
    <font>
      <sz val="14"/>
      <color indexed="8"/>
      <name val="Bernard MT Condensed"/>
      <family val="1"/>
    </font>
    <font>
      <sz val="16"/>
      <color indexed="8"/>
      <name val="Bernard MT Condensed"/>
      <family val="1"/>
    </font>
    <font>
      <b/>
      <u val="single"/>
      <sz val="11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16"/>
      <color indexed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20"/>
      <color indexed="60"/>
      <name val="Times New Roman"/>
      <family val="1"/>
    </font>
    <font>
      <b/>
      <sz val="16"/>
      <color indexed="60"/>
      <name val="Times New Roman"/>
      <family val="1"/>
    </font>
    <font>
      <sz val="14"/>
      <color indexed="22"/>
      <name val="Times New Roman"/>
      <family val="1"/>
    </font>
    <font>
      <b/>
      <sz val="18"/>
      <color indexed="60"/>
      <name val="Times New Roman"/>
      <family val="1"/>
    </font>
    <font>
      <i/>
      <sz val="20"/>
      <color indexed="8"/>
      <name val="Monotype Corsiva"/>
      <family val="4"/>
    </font>
    <font>
      <b/>
      <sz val="54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sz val="12"/>
      <color rgb="FFC00000"/>
      <name val="Rockwell"/>
      <family val="1"/>
    </font>
    <font>
      <sz val="11"/>
      <color rgb="FFC00000"/>
      <name val="Calibri"/>
      <family val="2"/>
    </font>
    <font>
      <sz val="14"/>
      <color theme="1"/>
      <name val="Cambria"/>
      <family val="1"/>
    </font>
    <font>
      <b/>
      <sz val="12"/>
      <color theme="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u val="single"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rgb="FFC00000"/>
      <name val="Calibri"/>
      <family val="2"/>
    </font>
    <font>
      <sz val="11"/>
      <color theme="1"/>
      <name val="Bernard MT Condensed"/>
      <family val="1"/>
    </font>
    <font>
      <sz val="20"/>
      <color rgb="FFC00000"/>
      <name val="Bernard MT Condensed"/>
      <family val="1"/>
    </font>
    <font>
      <sz val="14"/>
      <color theme="1"/>
      <name val="Calibri"/>
      <family val="2"/>
    </font>
    <font>
      <sz val="14"/>
      <color theme="1"/>
      <name val="Bernard MT Condensed"/>
      <family val="1"/>
    </font>
    <font>
      <sz val="16"/>
      <color theme="1"/>
      <name val="Bernard MT Condensed"/>
      <family val="1"/>
    </font>
    <font>
      <b/>
      <u val="single"/>
      <sz val="11"/>
      <color rgb="FFFF0000"/>
      <name val="Calibri"/>
      <family val="2"/>
    </font>
    <font>
      <b/>
      <u val="single"/>
      <sz val="10"/>
      <color rgb="FFFF0000"/>
      <name val="Calibri"/>
      <family val="2"/>
    </font>
    <font>
      <b/>
      <sz val="16"/>
      <color rgb="FF0000FF"/>
      <name val="Calibri"/>
      <family val="2"/>
    </font>
    <font>
      <b/>
      <sz val="14"/>
      <color rgb="FF000000"/>
      <name val="Calibri"/>
      <family val="2"/>
    </font>
    <font>
      <u val="single"/>
      <sz val="14"/>
      <color theme="1"/>
      <name val="Times New Roman"/>
      <family val="1"/>
    </font>
    <font>
      <u val="single"/>
      <sz val="14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0" tint="-0.04997999966144562"/>
      <name val="Times New Roman"/>
      <family val="1"/>
    </font>
    <font>
      <b/>
      <sz val="18"/>
      <color rgb="FFC00000"/>
      <name val="Times New Roman"/>
      <family val="1"/>
    </font>
    <font>
      <b/>
      <sz val="20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14"/>
      <color theme="1"/>
      <name val="Calibri"/>
      <family val="2"/>
    </font>
    <font>
      <i/>
      <sz val="20"/>
      <color theme="1"/>
      <name val="Monotype Corsiva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medium"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ashDotDot"/>
    </border>
    <border>
      <left/>
      <right style="medium"/>
      <top style="dotted"/>
      <bottom style="dashDotDot"/>
    </border>
    <border>
      <left/>
      <right style="thin"/>
      <top style="dotted"/>
      <bottom style="dashDotDot"/>
    </border>
    <border>
      <left style="thin"/>
      <right/>
      <top style="dotted"/>
      <bottom style="dashDotDot"/>
    </border>
    <border>
      <left/>
      <right/>
      <top style="dotted"/>
      <bottom style="dashDotDot"/>
    </border>
    <border>
      <left style="medium"/>
      <right/>
      <top style="thin"/>
      <bottom style="dashed"/>
    </border>
    <border>
      <left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medium"/>
      <right/>
      <top style="dashed"/>
      <bottom style="dashed"/>
    </border>
    <border>
      <left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medium"/>
      <right/>
      <top style="dotted"/>
      <bottom/>
    </border>
    <border>
      <left/>
      <right style="medium"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double"/>
      <bottom style="thin"/>
    </border>
    <border>
      <left/>
      <right style="double"/>
      <top/>
      <bottom/>
    </border>
    <border>
      <left/>
      <right/>
      <top style="double"/>
      <bottom style="thin">
        <color rgb="FF000000"/>
      </bottom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rgb="FFC00000"/>
      </left>
      <right style="medium">
        <color rgb="FFC00000"/>
      </right>
      <top style="double">
        <color rgb="FFC00000"/>
      </top>
      <bottom style="dashDot">
        <color rgb="FFC00000"/>
      </bottom>
    </border>
    <border>
      <left style="medium">
        <color rgb="FFC00000"/>
      </left>
      <right style="medium">
        <color rgb="FFC00000"/>
      </right>
      <top style="double">
        <color rgb="FFC00000"/>
      </top>
      <bottom style="dashDot">
        <color rgb="FFC00000"/>
      </bottom>
    </border>
    <border>
      <left style="medium">
        <color rgb="FFC00000"/>
      </left>
      <right style="double">
        <color rgb="FFC00000"/>
      </right>
      <top style="double">
        <color rgb="FFC00000"/>
      </top>
      <bottom style="dashDot">
        <color rgb="FFC00000"/>
      </bottom>
    </border>
    <border>
      <left style="double">
        <color rgb="FFC00000"/>
      </left>
      <right style="medium">
        <color rgb="FFC00000"/>
      </right>
      <top style="dashDot">
        <color rgb="FFC00000"/>
      </top>
      <bottom style="dashDot">
        <color rgb="FFC00000"/>
      </bottom>
    </border>
    <border>
      <left style="medium">
        <color rgb="FFC00000"/>
      </left>
      <right style="medium">
        <color rgb="FFC00000"/>
      </right>
      <top style="dashDot">
        <color rgb="FFC00000"/>
      </top>
      <bottom style="dashDot">
        <color rgb="FFC00000"/>
      </bottom>
    </border>
    <border>
      <left style="medium">
        <color rgb="FFC00000"/>
      </left>
      <right style="double">
        <color rgb="FFC00000"/>
      </right>
      <top style="dashDot">
        <color rgb="FFC00000"/>
      </top>
      <bottom style="dashDot">
        <color rgb="FFC00000"/>
      </bottom>
    </border>
    <border>
      <left style="double">
        <color rgb="FFC00000"/>
      </left>
      <right style="medium">
        <color rgb="FFC00000"/>
      </right>
      <top style="dashDot">
        <color rgb="FFC00000"/>
      </top>
      <bottom style="double">
        <color rgb="FFC00000"/>
      </bottom>
    </border>
    <border>
      <left style="medium">
        <color rgb="FFC00000"/>
      </left>
      <right style="medium">
        <color rgb="FFC00000"/>
      </right>
      <top style="dashDot">
        <color rgb="FFC00000"/>
      </top>
      <bottom style="double">
        <color rgb="FFC00000"/>
      </bottom>
    </border>
    <border>
      <left style="medium">
        <color rgb="FFC00000"/>
      </left>
      <right style="double">
        <color rgb="FFC00000"/>
      </right>
      <top style="dashDot">
        <color rgb="FFC00000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double">
        <color rgb="FFC00000"/>
      </bottom>
    </border>
    <border>
      <left style="thin"/>
      <right style="thin"/>
      <top>
        <color indexed="63"/>
      </top>
      <bottom style="double">
        <color rgb="FFC00000"/>
      </bottom>
    </border>
    <border>
      <left style="thin"/>
      <right>
        <color indexed="63"/>
      </right>
      <top style="thin"/>
      <bottom style="double">
        <color rgb="FFC00000"/>
      </bottom>
    </border>
    <border>
      <left style="thin"/>
      <right style="thin"/>
      <top style="thin"/>
      <bottom style="double">
        <color rgb="FFC00000"/>
      </bottom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>
        <color rgb="FFC00000"/>
      </left>
      <right style="medium">
        <color rgb="FFC00000"/>
      </right>
      <top style="dashDot">
        <color rgb="FFC00000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>
        <color rgb="FFC00000"/>
      </right>
      <top style="double">
        <color rgb="FFC00000"/>
      </top>
      <bottom style="dashDot">
        <color rgb="FFC00000"/>
      </bottom>
    </border>
    <border>
      <left>
        <color indexed="63"/>
      </left>
      <right style="medium">
        <color rgb="FFC00000"/>
      </right>
      <top style="dashDot">
        <color rgb="FFC00000"/>
      </top>
      <bottom style="dashDot">
        <color rgb="FFC00000"/>
      </bottom>
    </border>
    <border>
      <left>
        <color indexed="63"/>
      </left>
      <right style="medium">
        <color rgb="FFC00000"/>
      </right>
      <top style="dashDot">
        <color rgb="FFC00000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>
        <color rgb="FFC00000"/>
      </left>
      <right style="thick"/>
      <top style="double">
        <color rgb="FFC00000"/>
      </top>
      <bottom style="double">
        <color rgb="FFC00000"/>
      </bottom>
    </border>
    <border>
      <left style="medium">
        <color rgb="FFC00000"/>
      </left>
      <right style="thick"/>
      <top style="double">
        <color rgb="FFC00000"/>
      </top>
      <bottom style="thick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8" fillId="0" borderId="0" xfId="0" applyFont="1" applyAlignment="1">
      <alignment/>
    </xf>
    <xf numFmtId="0" fontId="60" fillId="0" borderId="0" xfId="0" applyFont="1" applyAlignment="1">
      <alignment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9" fillId="0" borderId="14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0" xfId="0" applyFont="1" applyAlignment="1">
      <alignment/>
    </xf>
    <xf numFmtId="0" fontId="80" fillId="0" borderId="18" xfId="0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9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0" fontId="79" fillId="0" borderId="23" xfId="0" applyFont="1" applyBorder="1" applyAlignment="1">
      <alignment/>
    </xf>
    <xf numFmtId="0" fontId="80" fillId="0" borderId="14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79" fillId="0" borderId="14" xfId="0" applyFont="1" applyBorder="1" applyAlignment="1">
      <alignment horizontal="left"/>
    </xf>
    <xf numFmtId="0" fontId="79" fillId="0" borderId="23" xfId="0" applyFont="1" applyBorder="1" applyAlignment="1">
      <alignment horizontal="left"/>
    </xf>
    <xf numFmtId="0" fontId="79" fillId="0" borderId="24" xfId="0" applyFont="1" applyBorder="1" applyAlignment="1">
      <alignment/>
    </xf>
    <xf numFmtId="0" fontId="79" fillId="0" borderId="20" xfId="0" applyFont="1" applyBorder="1" applyAlignment="1">
      <alignment/>
    </xf>
    <xf numFmtId="164" fontId="0" fillId="0" borderId="14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81" fillId="0" borderId="14" xfId="0" applyFont="1" applyBorder="1" applyAlignment="1">
      <alignment/>
    </xf>
    <xf numFmtId="164" fontId="82" fillId="0" borderId="14" xfId="0" applyNumberFormat="1" applyFont="1" applyBorder="1" applyAlignment="1">
      <alignment horizontal="center"/>
    </xf>
    <xf numFmtId="0" fontId="76" fillId="0" borderId="14" xfId="0" applyFont="1" applyBorder="1" applyAlignment="1">
      <alignment horizontal="center" wrapText="1"/>
    </xf>
    <xf numFmtId="10" fontId="60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79" fillId="0" borderId="24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 horizontal="center"/>
    </xf>
    <xf numFmtId="0" fontId="83" fillId="0" borderId="23" xfId="0" applyFont="1" applyBorder="1" applyAlignment="1" quotePrefix="1">
      <alignment horizontal="center"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4" fillId="0" borderId="0" xfId="57" applyFont="1" applyProtection="1">
      <alignment/>
      <protection/>
    </xf>
    <xf numFmtId="0" fontId="3" fillId="0" borderId="0" xfId="57" applyProtection="1">
      <alignment/>
      <protection/>
    </xf>
    <xf numFmtId="0" fontId="3" fillId="0" borderId="0" xfId="57" applyAlignment="1" applyProtection="1">
      <alignment horizontal="right"/>
      <protection/>
    </xf>
    <xf numFmtId="0" fontId="3" fillId="0" borderId="0" xfId="57" applyFont="1" applyAlignment="1" applyProtection="1">
      <alignment horizontal="right"/>
      <protection/>
    </xf>
    <xf numFmtId="0" fontId="5" fillId="0" borderId="0" xfId="57" applyFont="1" applyAlignment="1" applyProtection="1">
      <alignment horizontal="left"/>
      <protection/>
    </xf>
    <xf numFmtId="0" fontId="3" fillId="0" borderId="0" xfId="57" applyAlignment="1" applyProtection="1">
      <alignment horizontal="left"/>
      <protection/>
    </xf>
    <xf numFmtId="0" fontId="84" fillId="33" borderId="0" xfId="57" applyFont="1" applyFill="1" applyAlignment="1" applyProtection="1">
      <alignment horizontal="left"/>
      <protection/>
    </xf>
    <xf numFmtId="0" fontId="6" fillId="0" borderId="0" xfId="57" applyFont="1" applyProtection="1">
      <alignment/>
      <protection/>
    </xf>
    <xf numFmtId="0" fontId="7" fillId="0" borderId="0" xfId="57" applyFont="1" applyProtection="1">
      <alignment/>
      <protection/>
    </xf>
    <xf numFmtId="0" fontId="3" fillId="0" borderId="57" xfId="57" applyBorder="1" applyAlignment="1" applyProtection="1">
      <alignment horizontal="right"/>
      <protection/>
    </xf>
    <xf numFmtId="0" fontId="9" fillId="0" borderId="0" xfId="57" applyFont="1" applyAlignment="1" applyProtection="1">
      <alignment horizontal="center" wrapText="1"/>
      <protection/>
    </xf>
    <xf numFmtId="0" fontId="9" fillId="0" borderId="0" xfId="57" applyFont="1" applyAlignment="1" applyProtection="1">
      <alignment horizontal="left" wrapText="1"/>
      <protection/>
    </xf>
    <xf numFmtId="0" fontId="9" fillId="0" borderId="0" xfId="57" applyFont="1" applyAlignment="1" applyProtection="1">
      <alignment horizontal="right" wrapText="1"/>
      <protection/>
    </xf>
    <xf numFmtId="0" fontId="9" fillId="34" borderId="0" xfId="57" applyFont="1" applyFill="1" applyAlignment="1" applyProtection="1">
      <alignment horizontal="right" wrapText="1"/>
      <protection/>
    </xf>
    <xf numFmtId="0" fontId="3" fillId="0" borderId="57" xfId="57" applyFont="1" applyBorder="1" applyAlignment="1" applyProtection="1">
      <alignment wrapText="1"/>
      <protection/>
    </xf>
    <xf numFmtId="0" fontId="9" fillId="0" borderId="0" xfId="57" applyFont="1" applyFill="1" applyAlignment="1" applyProtection="1">
      <alignment horizontal="right" wrapText="1"/>
      <protection/>
    </xf>
    <xf numFmtId="0" fontId="3" fillId="0" borderId="0" xfId="57" applyAlignment="1" applyProtection="1">
      <alignment wrapText="1"/>
      <protection/>
    </xf>
    <xf numFmtId="0" fontId="3" fillId="0" borderId="58" xfId="57" applyFont="1" applyBorder="1" applyAlignment="1" applyProtection="1">
      <alignment horizontal="center" vertical="top" wrapText="1"/>
      <protection/>
    </xf>
    <xf numFmtId="0" fontId="3" fillId="0" borderId="58" xfId="57" applyFont="1" applyBorder="1" applyAlignment="1" applyProtection="1">
      <alignment vertical="top" wrapText="1"/>
      <protection/>
    </xf>
    <xf numFmtId="0" fontId="3" fillId="0" borderId="58" xfId="57" applyFont="1" applyBorder="1" applyAlignment="1" applyProtection="1">
      <alignment horizontal="right" vertical="top" wrapText="1"/>
      <protection/>
    </xf>
    <xf numFmtId="0" fontId="3" fillId="0" borderId="58" xfId="57" applyFont="1" applyBorder="1" applyAlignment="1" applyProtection="1">
      <alignment horizontal="right"/>
      <protection/>
    </xf>
    <xf numFmtId="0" fontId="3" fillId="0" borderId="59" xfId="57" applyFont="1" applyBorder="1" applyAlignment="1" applyProtection="1">
      <alignment horizontal="right"/>
      <protection locked="0"/>
    </xf>
    <xf numFmtId="0" fontId="3" fillId="34" borderId="59" xfId="57" applyFont="1" applyFill="1" applyBorder="1" applyAlignment="1" applyProtection="1">
      <alignment horizontal="right"/>
      <protection/>
    </xf>
    <xf numFmtId="0" fontId="3" fillId="0" borderId="60" xfId="57" applyFont="1" applyBorder="1" applyAlignment="1" applyProtection="1">
      <alignment horizontal="right"/>
      <protection/>
    </xf>
    <xf numFmtId="0" fontId="3" fillId="0" borderId="59" xfId="57" applyFont="1" applyFill="1" applyBorder="1" applyAlignment="1" applyProtection="1">
      <alignment horizontal="right"/>
      <protection/>
    </xf>
    <xf numFmtId="0" fontId="3" fillId="0" borderId="0" xfId="57" applyFont="1" applyBorder="1" applyAlignment="1" applyProtection="1">
      <alignment horizontal="center" vertical="top" wrapText="1"/>
      <protection/>
    </xf>
    <xf numFmtId="0" fontId="3" fillId="0" borderId="61" xfId="57" applyFont="1" applyBorder="1" applyAlignment="1" applyProtection="1">
      <alignment horizontal="center" vertical="top" wrapText="1"/>
      <protection/>
    </xf>
    <xf numFmtId="0" fontId="3" fillId="0" borderId="61" xfId="57" applyFont="1" applyBorder="1" applyAlignment="1" applyProtection="1">
      <alignment vertical="top" wrapText="1"/>
      <protection/>
    </xf>
    <xf numFmtId="0" fontId="3" fillId="0" borderId="61" xfId="57" applyFont="1" applyBorder="1" applyAlignment="1" applyProtection="1">
      <alignment horizontal="right" vertical="top" wrapText="1"/>
      <protection/>
    </xf>
    <xf numFmtId="0" fontId="3" fillId="0" borderId="61" xfId="57" applyFont="1" applyBorder="1" applyAlignment="1" applyProtection="1">
      <alignment horizontal="right"/>
      <protection/>
    </xf>
    <xf numFmtId="0" fontId="3" fillId="0" borderId="62" xfId="57" applyFont="1" applyBorder="1" applyAlignment="1" applyProtection="1">
      <alignment horizontal="right"/>
      <protection locked="0"/>
    </xf>
    <xf numFmtId="0" fontId="3" fillId="34" borderId="62" xfId="57" applyFont="1" applyFill="1" applyBorder="1" applyAlignment="1" applyProtection="1">
      <alignment horizontal="right"/>
      <protection/>
    </xf>
    <xf numFmtId="0" fontId="3" fillId="0" borderId="63" xfId="57" applyFont="1" applyBorder="1" applyAlignment="1" applyProtection="1">
      <alignment horizontal="right"/>
      <protection/>
    </xf>
    <xf numFmtId="0" fontId="3" fillId="0" borderId="62" xfId="57" applyFont="1" applyFill="1" applyBorder="1" applyAlignment="1" applyProtection="1">
      <alignment horizontal="right"/>
      <protection/>
    </xf>
    <xf numFmtId="0" fontId="3" fillId="0" borderId="61" xfId="57" applyFont="1" applyBorder="1" applyProtection="1">
      <alignment/>
      <protection/>
    </xf>
    <xf numFmtId="0" fontId="3" fillId="0" borderId="62" xfId="57" applyFont="1" applyBorder="1" applyProtection="1">
      <alignment/>
      <protection locked="0"/>
    </xf>
    <xf numFmtId="0" fontId="3" fillId="0" borderId="64" xfId="57" applyFont="1" applyBorder="1" applyAlignment="1" applyProtection="1">
      <alignment horizontal="center" vertical="top" wrapText="1"/>
      <protection locked="0"/>
    </xf>
    <xf numFmtId="0" fontId="3" fillId="0" borderId="64" xfId="57" applyFont="1" applyBorder="1" applyAlignment="1" applyProtection="1">
      <alignment vertical="top" wrapText="1"/>
      <protection locked="0"/>
    </xf>
    <xf numFmtId="0" fontId="3" fillId="0" borderId="64" xfId="57" applyFont="1" applyBorder="1" applyAlignment="1" applyProtection="1">
      <alignment horizontal="right" vertical="top" wrapText="1"/>
      <protection locked="0"/>
    </xf>
    <xf numFmtId="0" fontId="3" fillId="0" borderId="64" xfId="57" applyFont="1" applyBorder="1" applyProtection="1">
      <alignment/>
      <protection locked="0"/>
    </xf>
    <xf numFmtId="0" fontId="3" fillId="0" borderId="65" xfId="57" applyFont="1" applyBorder="1" applyAlignment="1" applyProtection="1">
      <alignment horizontal="center" vertical="top"/>
      <protection locked="0"/>
    </xf>
    <xf numFmtId="0" fontId="3" fillId="0" borderId="65" xfId="57" applyFont="1" applyBorder="1" applyAlignment="1" applyProtection="1">
      <alignment vertical="top"/>
      <protection locked="0"/>
    </xf>
    <xf numFmtId="0" fontId="3" fillId="0" borderId="65" xfId="57" applyFont="1" applyBorder="1" applyAlignment="1" applyProtection="1">
      <alignment horizontal="right" vertical="top"/>
      <protection locked="0"/>
    </xf>
    <xf numFmtId="0" fontId="3" fillId="0" borderId="65" xfId="57" applyFont="1" applyBorder="1" applyProtection="1">
      <alignment/>
      <protection locked="0"/>
    </xf>
    <xf numFmtId="0" fontId="3" fillId="0" borderId="66" xfId="57" applyFont="1" applyBorder="1" applyAlignment="1" applyProtection="1">
      <alignment horizontal="center" vertical="top"/>
      <protection locked="0"/>
    </xf>
    <xf numFmtId="0" fontId="3" fillId="0" borderId="0" xfId="57" applyProtection="1">
      <alignment/>
      <protection locked="0"/>
    </xf>
    <xf numFmtId="0" fontId="3" fillId="0" borderId="66" xfId="57" applyFont="1" applyBorder="1" applyAlignment="1" applyProtection="1">
      <alignment horizontal="right" vertical="top"/>
      <protection locked="0"/>
    </xf>
    <xf numFmtId="0" fontId="3" fillId="0" borderId="66" xfId="57" applyFont="1" applyBorder="1" applyProtection="1">
      <alignment/>
      <protection locked="0"/>
    </xf>
    <xf numFmtId="0" fontId="3" fillId="0" borderId="66" xfId="57" applyFont="1" applyBorder="1" applyAlignment="1" applyProtection="1">
      <alignment horizontal="right"/>
      <protection locked="0"/>
    </xf>
    <xf numFmtId="0" fontId="3" fillId="0" borderId="67" xfId="57" applyFont="1" applyBorder="1" applyAlignment="1" applyProtection="1">
      <alignment horizontal="right"/>
      <protection/>
    </xf>
    <xf numFmtId="0" fontId="3" fillId="0" borderId="68" xfId="57" applyFont="1" applyBorder="1" applyAlignment="1" applyProtection="1">
      <alignment horizontal="center" vertical="top"/>
      <protection/>
    </xf>
    <xf numFmtId="0" fontId="7" fillId="0" borderId="68" xfId="57" applyFont="1" applyBorder="1" applyAlignment="1" applyProtection="1">
      <alignment vertical="top"/>
      <protection/>
    </xf>
    <xf numFmtId="0" fontId="3" fillId="0" borderId="68" xfId="57" applyFont="1" applyBorder="1" applyAlignment="1" applyProtection="1">
      <alignment horizontal="right" vertical="top"/>
      <protection/>
    </xf>
    <xf numFmtId="0" fontId="7" fillId="0" borderId="68" xfId="57" applyFont="1" applyBorder="1" applyAlignment="1" applyProtection="1">
      <alignment horizontal="right" vertical="top"/>
      <protection/>
    </xf>
    <xf numFmtId="0" fontId="3" fillId="0" borderId="68" xfId="57" applyFont="1" applyBorder="1" applyProtection="1">
      <alignment/>
      <protection/>
    </xf>
    <xf numFmtId="0" fontId="3" fillId="0" borderId="68" xfId="57" applyFont="1" applyBorder="1" applyAlignment="1" applyProtection="1">
      <alignment horizontal="right"/>
      <protection/>
    </xf>
    <xf numFmtId="0" fontId="3" fillId="34" borderId="68" xfId="57" applyFont="1" applyFill="1" applyBorder="1" applyAlignment="1" applyProtection="1">
      <alignment horizontal="right"/>
      <protection/>
    </xf>
    <xf numFmtId="0" fontId="3" fillId="0" borderId="69" xfId="57" applyFont="1" applyBorder="1" applyAlignment="1" applyProtection="1">
      <alignment horizontal="right"/>
      <protection/>
    </xf>
    <xf numFmtId="0" fontId="3" fillId="0" borderId="68" xfId="57" applyFont="1" applyFill="1" applyBorder="1" applyAlignment="1" applyProtection="1">
      <alignment horizontal="right"/>
      <protection/>
    </xf>
    <xf numFmtId="0" fontId="9" fillId="0" borderId="0" xfId="57" applyFont="1" applyAlignment="1" applyProtection="1">
      <alignment wrapText="1"/>
      <protection/>
    </xf>
    <xf numFmtId="0" fontId="3" fillId="0" borderId="59" xfId="57" applyFont="1" applyBorder="1" applyAlignment="1" applyProtection="1">
      <alignment horizontal="center" vertical="top" wrapText="1"/>
      <protection/>
    </xf>
    <xf numFmtId="0" fontId="3" fillId="0" borderId="59" xfId="57" applyFont="1" applyBorder="1" applyAlignment="1" applyProtection="1">
      <alignment vertical="top" wrapText="1"/>
      <protection/>
    </xf>
    <xf numFmtId="0" fontId="3" fillId="0" borderId="59" xfId="57" applyFont="1" applyBorder="1" applyAlignment="1" applyProtection="1">
      <alignment horizontal="right" vertical="top" wrapText="1"/>
      <protection/>
    </xf>
    <xf numFmtId="0" fontId="3" fillId="0" borderId="59" xfId="57" applyBorder="1" applyProtection="1">
      <alignment/>
      <protection locked="0"/>
    </xf>
    <xf numFmtId="0" fontId="3" fillId="0" borderId="59" xfId="57" applyBorder="1" applyAlignment="1" applyProtection="1">
      <alignment horizontal="right"/>
      <protection locked="0"/>
    </xf>
    <xf numFmtId="0" fontId="7" fillId="0" borderId="59" xfId="57" applyFont="1" applyFill="1" applyBorder="1" applyAlignment="1" applyProtection="1">
      <alignment horizontal="right"/>
      <protection locked="0"/>
    </xf>
    <xf numFmtId="164" fontId="7" fillId="34" borderId="59" xfId="57" applyNumberFormat="1" applyFont="1" applyFill="1" applyBorder="1" applyAlignment="1" applyProtection="1">
      <alignment horizontal="right"/>
      <protection/>
    </xf>
    <xf numFmtId="0" fontId="3" fillId="0" borderId="62" xfId="57" applyFont="1" applyBorder="1" applyAlignment="1" applyProtection="1">
      <alignment horizontal="center" vertical="top" wrapText="1"/>
      <protection/>
    </xf>
    <xf numFmtId="0" fontId="85" fillId="0" borderId="62" xfId="57" applyFont="1" applyBorder="1" applyAlignment="1" applyProtection="1">
      <alignment vertical="top" wrapText="1"/>
      <protection/>
    </xf>
    <xf numFmtId="0" fontId="3" fillId="0" borderId="62" xfId="57" applyFont="1" applyBorder="1" applyAlignment="1" applyProtection="1">
      <alignment horizontal="right" vertical="top" wrapText="1"/>
      <protection/>
    </xf>
    <xf numFmtId="0" fontId="3" fillId="0" borderId="62" xfId="57" applyBorder="1" applyAlignment="1" applyProtection="1">
      <alignment horizontal="right"/>
      <protection locked="0"/>
    </xf>
    <xf numFmtId="0" fontId="3" fillId="0" borderId="62" xfId="57" applyBorder="1" applyProtection="1">
      <alignment/>
      <protection locked="0"/>
    </xf>
    <xf numFmtId="0" fontId="7" fillId="0" borderId="62" xfId="57" applyFont="1" applyFill="1" applyBorder="1" applyAlignment="1" applyProtection="1">
      <alignment horizontal="right"/>
      <protection locked="0"/>
    </xf>
    <xf numFmtId="164" fontId="7" fillId="34" borderId="62" xfId="57" applyNumberFormat="1" applyFont="1" applyFill="1" applyBorder="1" applyAlignment="1" applyProtection="1">
      <alignment horizontal="right"/>
      <protection/>
    </xf>
    <xf numFmtId="0" fontId="3" fillId="0" borderId="62" xfId="57" applyBorder="1" applyAlignment="1" applyProtection="1">
      <alignment horizontal="center"/>
      <protection/>
    </xf>
    <xf numFmtId="0" fontId="3" fillId="0" borderId="62" xfId="57" applyFont="1" applyBorder="1" applyAlignment="1" applyProtection="1">
      <alignment vertical="top" wrapText="1"/>
      <protection/>
    </xf>
    <xf numFmtId="0" fontId="3" fillId="0" borderId="62" xfId="57" applyFont="1" applyBorder="1" applyAlignment="1" applyProtection="1">
      <alignment horizontal="right"/>
      <protection/>
    </xf>
    <xf numFmtId="0" fontId="3" fillId="0" borderId="62" xfId="57" applyBorder="1" applyProtection="1">
      <alignment/>
      <protection/>
    </xf>
    <xf numFmtId="0" fontId="3" fillId="0" borderId="62" xfId="57" applyFont="1" applyBorder="1" applyAlignment="1" applyProtection="1">
      <alignment horizontal="center" vertical="top"/>
      <protection/>
    </xf>
    <xf numFmtId="0" fontId="3" fillId="0" borderId="62" xfId="57" applyFont="1" applyBorder="1" applyAlignment="1" applyProtection="1">
      <alignment vertical="top"/>
      <protection/>
    </xf>
    <xf numFmtId="0" fontId="3" fillId="0" borderId="62" xfId="57" applyFont="1" applyBorder="1" applyAlignment="1" applyProtection="1">
      <alignment horizontal="right" vertical="top"/>
      <protection/>
    </xf>
    <xf numFmtId="0" fontId="3" fillId="0" borderId="62" xfId="57" applyFont="1" applyFill="1" applyBorder="1" applyAlignment="1" applyProtection="1">
      <alignment horizontal="right"/>
      <protection locked="0"/>
    </xf>
    <xf numFmtId="0" fontId="3" fillId="0" borderId="62" xfId="57" applyFill="1" applyBorder="1" applyAlignment="1" applyProtection="1">
      <alignment horizontal="right"/>
      <protection locked="0"/>
    </xf>
    <xf numFmtId="0" fontId="0" fillId="35" borderId="34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70" xfId="57" applyFont="1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center"/>
    </xf>
    <xf numFmtId="0" fontId="3" fillId="0" borderId="64" xfId="57" applyFont="1" applyBorder="1" applyAlignment="1" applyProtection="1">
      <alignment horizontal="right" vertical="top" wrapText="1"/>
      <protection/>
    </xf>
    <xf numFmtId="0" fontId="9" fillId="0" borderId="71" xfId="57" applyFont="1" applyBorder="1" applyAlignment="1" applyProtection="1">
      <alignment horizontal="right" wrapText="1"/>
      <protection/>
    </xf>
    <xf numFmtId="2" fontId="86" fillId="0" borderId="59" xfId="57" applyNumberFormat="1" applyFont="1" applyFill="1" applyBorder="1" applyAlignment="1" applyProtection="1">
      <alignment horizontal="right"/>
      <protection/>
    </xf>
    <xf numFmtId="2" fontId="86" fillId="0" borderId="65" xfId="57" applyNumberFormat="1" applyFont="1" applyFill="1" applyBorder="1" applyAlignment="1" applyProtection="1">
      <alignment horizontal="right"/>
      <protection/>
    </xf>
    <xf numFmtId="2" fontId="87" fillId="0" borderId="65" xfId="57" applyNumberFormat="1" applyFont="1" applyFill="1" applyBorder="1" applyAlignment="1" applyProtection="1">
      <alignment horizontal="right"/>
      <protection/>
    </xf>
    <xf numFmtId="0" fontId="88" fillId="0" borderId="0" xfId="57" applyFont="1">
      <alignment/>
      <protection/>
    </xf>
    <xf numFmtId="0" fontId="3" fillId="0" borderId="0" xfId="57">
      <alignment/>
      <protection/>
    </xf>
    <xf numFmtId="0" fontId="8" fillId="0" borderId="0" xfId="57" applyFont="1">
      <alignment/>
      <protection/>
    </xf>
    <xf numFmtId="0" fontId="89" fillId="0" borderId="0" xfId="57" applyFont="1">
      <alignment/>
      <protection/>
    </xf>
    <xf numFmtId="0" fontId="90" fillId="0" borderId="0" xfId="57" applyFont="1">
      <alignment/>
      <protection/>
    </xf>
    <xf numFmtId="0" fontId="10" fillId="0" borderId="0" xfId="57" applyFont="1">
      <alignment/>
      <protection/>
    </xf>
    <xf numFmtId="0" fontId="5" fillId="0" borderId="0" xfId="57" applyFont="1">
      <alignment/>
      <protection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79" fillId="0" borderId="0" xfId="0" applyFont="1" applyBorder="1" applyAlignment="1">
      <alignment horizontal="left"/>
    </xf>
    <xf numFmtId="0" fontId="0" fillId="0" borderId="74" xfId="0" applyBorder="1" applyAlignment="1">
      <alignment/>
    </xf>
    <xf numFmtId="0" fontId="91" fillId="0" borderId="0" xfId="0" applyFont="1" applyAlignment="1">
      <alignment horizontal="center"/>
    </xf>
    <xf numFmtId="0" fontId="9" fillId="36" borderId="0" xfId="57" applyFont="1" applyFill="1" applyAlignment="1" applyProtection="1">
      <alignment horizontal="right" wrapText="1"/>
      <protection/>
    </xf>
    <xf numFmtId="0" fontId="0" fillId="0" borderId="21" xfId="0" applyBorder="1" applyAlignment="1">
      <alignment horizontal="center"/>
    </xf>
    <xf numFmtId="0" fontId="7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7" borderId="14" xfId="0" applyFill="1" applyBorder="1" applyAlignment="1">
      <alignment/>
    </xf>
    <xf numFmtId="0" fontId="79" fillId="37" borderId="14" xfId="0" applyFont="1" applyFill="1" applyBorder="1" applyAlignment="1">
      <alignment/>
    </xf>
    <xf numFmtId="10" fontId="0" fillId="37" borderId="14" xfId="0" applyNumberFormat="1" applyFill="1" applyBorder="1" applyAlignment="1">
      <alignment horizontal="center"/>
    </xf>
    <xf numFmtId="10" fontId="0" fillId="37" borderId="0" xfId="0" applyNumberFormat="1" applyFill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35" xfId="0" applyFill="1" applyBorder="1" applyAlignment="1">
      <alignment horizontal="center"/>
    </xf>
    <xf numFmtId="0" fontId="0" fillId="37" borderId="0" xfId="0" applyFill="1" applyAlignment="1">
      <alignment/>
    </xf>
    <xf numFmtId="0" fontId="79" fillId="37" borderId="24" xfId="0" applyFont="1" applyFill="1" applyBorder="1" applyAlignment="1">
      <alignment horizontal="left"/>
    </xf>
    <xf numFmtId="0" fontId="0" fillId="37" borderId="14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92" fillId="0" borderId="77" xfId="0" applyFont="1" applyBorder="1" applyAlignment="1">
      <alignment horizontal="center"/>
    </xf>
    <xf numFmtId="0" fontId="92" fillId="0" borderId="78" xfId="0" applyFont="1" applyBorder="1" applyAlignment="1">
      <alignment horizontal="center"/>
    </xf>
    <xf numFmtId="0" fontId="79" fillId="0" borderId="78" xfId="0" applyFont="1" applyBorder="1" applyAlignment="1">
      <alignment horizontal="left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92" fillId="0" borderId="80" xfId="0" applyFont="1" applyBorder="1" applyAlignment="1">
      <alignment horizontal="center"/>
    </xf>
    <xf numFmtId="0" fontId="92" fillId="0" borderId="81" xfId="0" applyFont="1" applyBorder="1" applyAlignment="1">
      <alignment horizontal="center"/>
    </xf>
    <xf numFmtId="0" fontId="79" fillId="0" borderId="81" xfId="0" applyFont="1" applyBorder="1" applyAlignment="1">
      <alignment horizontal="left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0" fontId="0" fillId="0" borderId="82" xfId="0" applyNumberFormat="1" applyBorder="1" applyAlignment="1">
      <alignment horizontal="center"/>
    </xf>
    <xf numFmtId="0" fontId="92" fillId="37" borderId="80" xfId="0" applyFont="1" applyFill="1" applyBorder="1" applyAlignment="1">
      <alignment horizontal="center"/>
    </xf>
    <xf numFmtId="0" fontId="92" fillId="37" borderId="81" xfId="0" applyFont="1" applyFill="1" applyBorder="1" applyAlignment="1">
      <alignment horizontal="center"/>
    </xf>
    <xf numFmtId="0" fontId="79" fillId="37" borderId="81" xfId="0" applyFont="1" applyFill="1" applyBorder="1" applyAlignment="1">
      <alignment horizontal="left"/>
    </xf>
    <xf numFmtId="0" fontId="92" fillId="0" borderId="83" xfId="0" applyFont="1" applyBorder="1" applyAlignment="1">
      <alignment horizontal="center"/>
    </xf>
    <xf numFmtId="0" fontId="92" fillId="0" borderId="84" xfId="0" applyFont="1" applyBorder="1" applyAlignment="1">
      <alignment horizontal="center"/>
    </xf>
    <xf numFmtId="0" fontId="79" fillId="0" borderId="84" xfId="0" applyFont="1" applyBorder="1" applyAlignment="1">
      <alignment horizontal="left"/>
    </xf>
    <xf numFmtId="0" fontId="0" fillId="0" borderId="84" xfId="0" applyBorder="1" applyAlignment="1">
      <alignment horizontal="center"/>
    </xf>
    <xf numFmtId="10" fontId="0" fillId="0" borderId="85" xfId="0" applyNumberFormat="1" applyBorder="1" applyAlignment="1">
      <alignment horizontal="center"/>
    </xf>
    <xf numFmtId="0" fontId="76" fillId="0" borderId="86" xfId="0" applyFont="1" applyBorder="1" applyAlignment="1">
      <alignment horizontal="center"/>
    </xf>
    <xf numFmtId="0" fontId="76" fillId="0" borderId="87" xfId="0" applyFont="1" applyBorder="1" applyAlignment="1">
      <alignment horizontal="center"/>
    </xf>
    <xf numFmtId="0" fontId="76" fillId="0" borderId="88" xfId="0" applyFont="1" applyBorder="1" applyAlignment="1">
      <alignment horizontal="center"/>
    </xf>
    <xf numFmtId="0" fontId="76" fillId="0" borderId="89" xfId="0" applyFont="1" applyBorder="1" applyAlignment="1">
      <alignment horizontal="center"/>
    </xf>
    <xf numFmtId="0" fontId="7" fillId="0" borderId="89" xfId="57" applyFont="1" applyFill="1" applyBorder="1" applyAlignment="1" applyProtection="1">
      <alignment horizontal="center" wrapText="1"/>
      <protection/>
    </xf>
    <xf numFmtId="0" fontId="76" fillId="0" borderId="89" xfId="0" applyFont="1" applyBorder="1" applyAlignment="1" quotePrefix="1">
      <alignment horizontal="center"/>
    </xf>
    <xf numFmtId="0" fontId="79" fillId="0" borderId="78" xfId="0" applyFont="1" applyBorder="1" applyAlignment="1">
      <alignment/>
    </xf>
    <xf numFmtId="0" fontId="79" fillId="0" borderId="81" xfId="0" applyFont="1" applyBorder="1" applyAlignment="1">
      <alignment/>
    </xf>
    <xf numFmtId="0" fontId="7" fillId="0" borderId="90" xfId="57" applyFont="1" applyFill="1" applyBorder="1" applyAlignment="1" applyProtection="1">
      <alignment horizontal="center" wrapText="1"/>
      <protection/>
    </xf>
    <xf numFmtId="0" fontId="7" fillId="0" borderId="90" xfId="57" applyFont="1" applyBorder="1" applyAlignment="1" applyProtection="1">
      <alignment horizontal="center" wrapText="1"/>
      <protection/>
    </xf>
    <xf numFmtId="0" fontId="0" fillId="38" borderId="91" xfId="0" applyFill="1" applyBorder="1" applyAlignment="1">
      <alignment horizontal="center"/>
    </xf>
    <xf numFmtId="0" fontId="0" fillId="38" borderId="91" xfId="0" applyFill="1" applyBorder="1" applyAlignment="1">
      <alignment/>
    </xf>
    <xf numFmtId="0" fontId="79" fillId="38" borderId="91" xfId="0" applyFont="1" applyFill="1" applyBorder="1" applyAlignment="1">
      <alignment horizontal="left"/>
    </xf>
    <xf numFmtId="0" fontId="7" fillId="0" borderId="13" xfId="57" applyFont="1" applyFill="1" applyBorder="1" applyAlignment="1" applyProtection="1">
      <alignment horizontal="center" wrapText="1"/>
      <protection/>
    </xf>
    <xf numFmtId="0" fontId="0" fillId="38" borderId="92" xfId="0" applyFill="1" applyBorder="1" applyAlignment="1">
      <alignment/>
    </xf>
    <xf numFmtId="0" fontId="92" fillId="0" borderId="93" xfId="0" applyFont="1" applyBorder="1" applyAlignment="1">
      <alignment horizontal="center"/>
    </xf>
    <xf numFmtId="0" fontId="79" fillId="0" borderId="93" xfId="0" applyFont="1" applyBorder="1" applyAlignment="1">
      <alignment/>
    </xf>
    <xf numFmtId="0" fontId="0" fillId="0" borderId="93" xfId="0" applyBorder="1" applyAlignment="1">
      <alignment horizontal="center"/>
    </xf>
    <xf numFmtId="0" fontId="0" fillId="38" borderId="94" xfId="0" applyFill="1" applyBorder="1" applyAlignment="1">
      <alignment/>
    </xf>
    <xf numFmtId="0" fontId="0" fillId="38" borderId="95" xfId="0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79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92" fillId="0" borderId="96" xfId="0" applyFont="1" applyBorder="1" applyAlignment="1">
      <alignment horizontal="center"/>
    </xf>
    <xf numFmtId="0" fontId="92" fillId="0" borderId="97" xfId="0" applyFont="1" applyBorder="1" applyAlignment="1">
      <alignment horizontal="center"/>
    </xf>
    <xf numFmtId="0" fontId="92" fillId="0" borderId="98" xfId="0" applyFont="1" applyBorder="1" applyAlignment="1">
      <alignment horizontal="center"/>
    </xf>
    <xf numFmtId="0" fontId="0" fillId="38" borderId="99" xfId="0" applyFill="1" applyBorder="1" applyAlignment="1">
      <alignment/>
    </xf>
    <xf numFmtId="0" fontId="0" fillId="38" borderId="100" xfId="0" applyFill="1" applyBorder="1" applyAlignment="1">
      <alignment/>
    </xf>
    <xf numFmtId="2" fontId="0" fillId="0" borderId="78" xfId="0" applyNumberFormat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3" fillId="37" borderId="62" xfId="57" applyFill="1" applyBorder="1" applyAlignment="1" applyProtection="1">
      <alignment/>
      <protection/>
    </xf>
    <xf numFmtId="0" fontId="3" fillId="0" borderId="70" xfId="57" applyBorder="1" applyAlignment="1" applyProtection="1">
      <alignment horizontal="right"/>
      <protection locked="0"/>
    </xf>
    <xf numFmtId="2" fontId="86" fillId="0" borderId="70" xfId="57" applyNumberFormat="1" applyFont="1" applyFill="1" applyBorder="1" applyAlignment="1" applyProtection="1">
      <alignment horizontal="right"/>
      <protection/>
    </xf>
    <xf numFmtId="164" fontId="7" fillId="34" borderId="70" xfId="57" applyNumberFormat="1" applyFont="1" applyFill="1" applyBorder="1" applyAlignment="1" applyProtection="1">
      <alignment horizontal="right"/>
      <protection/>
    </xf>
    <xf numFmtId="0" fontId="3" fillId="0" borderId="65" xfId="57" applyBorder="1" applyAlignment="1" applyProtection="1">
      <alignment horizontal="right"/>
      <protection locked="0"/>
    </xf>
    <xf numFmtId="164" fontId="7" fillId="34" borderId="65" xfId="57" applyNumberFormat="1" applyFont="1" applyFill="1" applyBorder="1" applyAlignment="1" applyProtection="1">
      <alignment horizontal="right"/>
      <protection/>
    </xf>
    <xf numFmtId="0" fontId="3" fillId="0" borderId="14" xfId="57" applyBorder="1" applyAlignment="1" applyProtection="1">
      <alignment horizontal="right"/>
      <protection locked="0"/>
    </xf>
    <xf numFmtId="2" fontId="86" fillId="0" borderId="14" xfId="57" applyNumberFormat="1" applyFont="1" applyFill="1" applyBorder="1" applyAlignment="1" applyProtection="1">
      <alignment horizontal="right"/>
      <protection/>
    </xf>
    <xf numFmtId="164" fontId="7" fillId="34" borderId="14" xfId="57" applyNumberFormat="1" applyFont="1" applyFill="1" applyBorder="1" applyAlignment="1" applyProtection="1">
      <alignment horizontal="right"/>
      <protection/>
    </xf>
    <xf numFmtId="0" fontId="3" fillId="0" borderId="0" xfId="57" applyFill="1" applyBorder="1" applyProtection="1">
      <alignment/>
      <protection locked="0"/>
    </xf>
    <xf numFmtId="0" fontId="7" fillId="37" borderId="62" xfId="57" applyFont="1" applyFill="1" applyBorder="1" applyAlignment="1" applyProtection="1">
      <alignment/>
      <protection/>
    </xf>
    <xf numFmtId="0" fontId="3" fillId="0" borderId="0" xfId="57" applyFill="1" applyBorder="1" applyAlignment="1" applyProtection="1">
      <alignment horizontal="right"/>
      <protection locked="0"/>
    </xf>
    <xf numFmtId="0" fontId="3" fillId="37" borderId="62" xfId="57" applyFont="1" applyFill="1" applyBorder="1" applyAlignment="1" applyProtection="1">
      <alignment horizontal="right"/>
      <protection locked="0"/>
    </xf>
    <xf numFmtId="0" fontId="3" fillId="37" borderId="62" xfId="57" applyFont="1" applyFill="1" applyBorder="1" applyProtection="1">
      <alignment/>
      <protection locked="0"/>
    </xf>
    <xf numFmtId="0" fontId="93" fillId="0" borderId="0" xfId="0" applyFont="1" applyAlignment="1">
      <alignment horizontal="center"/>
    </xf>
    <xf numFmtId="0" fontId="94" fillId="0" borderId="0" xfId="0" applyFont="1" applyAlignment="1">
      <alignment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95" fillId="0" borderId="107" xfId="0" applyFont="1" applyBorder="1" applyAlignment="1">
      <alignment horizontal="center"/>
    </xf>
    <xf numFmtId="0" fontId="95" fillId="0" borderId="108" xfId="0" applyFont="1" applyBorder="1" applyAlignment="1">
      <alignment horizontal="center"/>
    </xf>
    <xf numFmtId="0" fontId="95" fillId="0" borderId="109" xfId="0" applyFont="1" applyBorder="1" applyAlignment="1">
      <alignment horizontal="center"/>
    </xf>
    <xf numFmtId="0" fontId="0" fillId="0" borderId="110" xfId="0" applyBorder="1" applyAlignment="1">
      <alignment/>
    </xf>
    <xf numFmtId="0" fontId="96" fillId="0" borderId="21" xfId="0" applyFont="1" applyBorder="1" applyAlignment="1">
      <alignment/>
    </xf>
    <xf numFmtId="0" fontId="0" fillId="0" borderId="0" xfId="0" applyFill="1" applyAlignment="1">
      <alignment/>
    </xf>
    <xf numFmtId="0" fontId="93" fillId="0" borderId="0" xfId="0" applyFont="1" applyFill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6" fillId="0" borderId="65" xfId="0" applyFont="1" applyFill="1" applyBorder="1" applyAlignment="1">
      <alignment/>
    </xf>
    <xf numFmtId="0" fontId="97" fillId="0" borderId="111" xfId="0" applyFont="1" applyBorder="1" applyAlignment="1">
      <alignment vertical="top" wrapText="1"/>
    </xf>
    <xf numFmtId="0" fontId="76" fillId="0" borderId="111" xfId="0" applyFont="1" applyBorder="1" applyAlignment="1">
      <alignment vertical="top" wrapText="1"/>
    </xf>
    <xf numFmtId="0" fontId="76" fillId="39" borderId="111" xfId="0" applyFont="1" applyFill="1" applyBorder="1" applyAlignment="1">
      <alignment vertical="top" wrapText="1"/>
    </xf>
    <xf numFmtId="0" fontId="98" fillId="0" borderId="111" xfId="0" applyFont="1" applyBorder="1" applyAlignment="1">
      <alignment vertical="top" wrapText="1"/>
    </xf>
    <xf numFmtId="0" fontId="98" fillId="0" borderId="111" xfId="0" applyFont="1" applyBorder="1" applyAlignment="1">
      <alignment horizontal="center" vertical="top" wrapText="1"/>
    </xf>
    <xf numFmtId="0" fontId="97" fillId="0" borderId="111" xfId="0" applyFont="1" applyBorder="1" applyAlignment="1">
      <alignment horizontal="center" vertical="top" wrapText="1"/>
    </xf>
    <xf numFmtId="0" fontId="97" fillId="40" borderId="111" xfId="0" applyFont="1" applyFill="1" applyBorder="1" applyAlignment="1">
      <alignment horizontal="center" vertical="top" wrapText="1"/>
    </xf>
    <xf numFmtId="0" fontId="76" fillId="0" borderId="111" xfId="0" applyFont="1" applyBorder="1" applyAlignment="1">
      <alignment horizontal="center" vertical="top" wrapText="1"/>
    </xf>
    <xf numFmtId="0" fontId="76" fillId="40" borderId="111" xfId="0" applyFont="1" applyFill="1" applyBorder="1" applyAlignment="1">
      <alignment horizontal="center" vertical="top" wrapText="1"/>
    </xf>
    <xf numFmtId="0" fontId="76" fillId="39" borderId="111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vertical="top" wrapText="1"/>
    </xf>
    <xf numFmtId="0" fontId="76" fillId="0" borderId="0" xfId="0" applyFont="1" applyFill="1" applyBorder="1" applyAlignment="1">
      <alignment horizontal="center" vertical="top" wrapText="1"/>
    </xf>
    <xf numFmtId="0" fontId="76" fillId="39" borderId="112" xfId="0" applyFont="1" applyFill="1" applyBorder="1" applyAlignment="1">
      <alignment vertical="top" wrapText="1"/>
    </xf>
    <xf numFmtId="0" fontId="76" fillId="39" borderId="112" xfId="0" applyFont="1" applyFill="1" applyBorder="1" applyAlignment="1">
      <alignment horizontal="center" vertical="top" wrapText="1"/>
    </xf>
    <xf numFmtId="0" fontId="76" fillId="40" borderId="112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 horizontal="left" vertical="center" indent="4"/>
    </xf>
    <xf numFmtId="0" fontId="97" fillId="0" borderId="111" xfId="0" applyFont="1" applyBorder="1" applyAlignment="1">
      <alignment horizontal="left" vertical="top" wrapText="1"/>
    </xf>
    <xf numFmtId="0" fontId="97" fillId="40" borderId="111" xfId="0" applyFont="1" applyFill="1" applyBorder="1" applyAlignment="1">
      <alignment horizontal="left" vertical="top" wrapText="1"/>
    </xf>
    <xf numFmtId="0" fontId="76" fillId="40" borderId="111" xfId="0" applyFont="1" applyFill="1" applyBorder="1" applyAlignment="1">
      <alignment vertical="top" wrapText="1"/>
    </xf>
    <xf numFmtId="0" fontId="76" fillId="40" borderId="111" xfId="0" applyFont="1" applyFill="1" applyBorder="1" applyAlignment="1">
      <alignment horizontal="left" vertical="top" wrapText="1"/>
    </xf>
    <xf numFmtId="0" fontId="76" fillId="0" borderId="111" xfId="0" applyFont="1" applyBorder="1" applyAlignment="1">
      <alignment horizontal="left" vertical="top" wrapText="1"/>
    </xf>
    <xf numFmtId="0" fontId="76" fillId="39" borderId="111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165" fontId="5" fillId="0" borderId="0" xfId="57" applyNumberFormat="1" applyFont="1" applyAlignment="1" applyProtection="1">
      <alignment horizontal="left"/>
      <protection locked="0"/>
    </xf>
    <xf numFmtId="165" fontId="3" fillId="0" borderId="0" xfId="57" applyNumberFormat="1" applyAlignment="1" applyProtection="1">
      <alignment horizontal="left"/>
      <protection locked="0"/>
    </xf>
    <xf numFmtId="0" fontId="4" fillId="0" borderId="0" xfId="57" applyFont="1" applyAlignment="1" applyProtection="1">
      <alignment horizontal="center"/>
      <protection/>
    </xf>
    <xf numFmtId="0" fontId="8" fillId="0" borderId="0" xfId="57" applyFont="1" applyAlignment="1" applyProtection="1">
      <alignment/>
      <protection/>
    </xf>
    <xf numFmtId="0" fontId="8" fillId="0" borderId="0" xfId="57" applyFont="1" applyBorder="1" applyAlignment="1" applyProtection="1">
      <alignment/>
      <protection/>
    </xf>
    <xf numFmtId="0" fontId="7" fillId="37" borderId="0" xfId="57" applyFont="1" applyFill="1" applyBorder="1" applyAlignment="1" applyProtection="1">
      <alignment horizontal="center"/>
      <protection/>
    </xf>
    <xf numFmtId="0" fontId="3" fillId="37" borderId="0" xfId="57" applyFill="1" applyAlignment="1" applyProtection="1">
      <alignment/>
      <protection/>
    </xf>
    <xf numFmtId="0" fontId="7" fillId="37" borderId="62" xfId="57" applyFont="1" applyFill="1" applyBorder="1" applyAlignment="1" applyProtection="1">
      <alignment horizontal="center"/>
      <protection/>
    </xf>
    <xf numFmtId="0" fontId="3" fillId="37" borderId="62" xfId="57" applyFill="1" applyBorder="1" applyAlignment="1" applyProtection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1" fillId="0" borderId="14" xfId="0" applyFont="1" applyBorder="1" applyAlignment="1">
      <alignment horizontal="center"/>
    </xf>
    <xf numFmtId="0" fontId="102" fillId="38" borderId="114" xfId="0" applyFont="1" applyFill="1" applyBorder="1" applyAlignment="1">
      <alignment horizontal="center"/>
    </xf>
    <xf numFmtId="0" fontId="102" fillId="38" borderId="65" xfId="0" applyFont="1" applyFill="1" applyBorder="1" applyAlignment="1">
      <alignment horizontal="center"/>
    </xf>
    <xf numFmtId="0" fontId="103" fillId="38" borderId="114" xfId="0" applyFont="1" applyFill="1" applyBorder="1" applyAlignment="1">
      <alignment horizontal="center"/>
    </xf>
    <xf numFmtId="0" fontId="103" fillId="38" borderId="6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0" fontId="102" fillId="38" borderId="14" xfId="0" applyFont="1" applyFill="1" applyBorder="1" applyAlignment="1">
      <alignment horizontal="center"/>
    </xf>
    <xf numFmtId="0" fontId="103" fillId="38" borderId="14" xfId="0" applyFont="1" applyFill="1" applyBorder="1" applyAlignment="1">
      <alignment horizontal="center"/>
    </xf>
    <xf numFmtId="0" fontId="0" fillId="41" borderId="114" xfId="0" applyFill="1" applyBorder="1" applyAlignment="1">
      <alignment horizontal="center"/>
    </xf>
    <xf numFmtId="0" fontId="0" fillId="41" borderId="115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104" fillId="0" borderId="24" xfId="0" applyFont="1" applyBorder="1" applyAlignment="1">
      <alignment horizontal="center"/>
    </xf>
    <xf numFmtId="0" fontId="104" fillId="0" borderId="62" xfId="0" applyFont="1" applyBorder="1" applyAlignment="1">
      <alignment horizontal="center"/>
    </xf>
    <xf numFmtId="0" fontId="60" fillId="38" borderId="0" xfId="0" applyFont="1" applyFill="1" applyAlignment="1">
      <alignment horizontal="center"/>
    </xf>
    <xf numFmtId="0" fontId="105" fillId="38" borderId="114" xfId="0" applyFont="1" applyFill="1" applyBorder="1" applyAlignment="1">
      <alignment horizontal="center"/>
    </xf>
    <xf numFmtId="0" fontId="105" fillId="38" borderId="115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06" fillId="0" borderId="16" xfId="0" applyFont="1" applyBorder="1" applyAlignment="1">
      <alignment horizontal="center"/>
    </xf>
    <xf numFmtId="0" fontId="106" fillId="0" borderId="116" xfId="0" applyFont="1" applyBorder="1" applyAlignment="1">
      <alignment horizontal="center"/>
    </xf>
    <xf numFmtId="0" fontId="106" fillId="0" borderId="117" xfId="0" applyFont="1" applyBorder="1" applyAlignment="1">
      <alignment horizontal="center"/>
    </xf>
    <xf numFmtId="0" fontId="106" fillId="0" borderId="118" xfId="0" applyFont="1" applyBorder="1" applyAlignment="1">
      <alignment horizontal="center"/>
    </xf>
    <xf numFmtId="0" fontId="104" fillId="0" borderId="14" xfId="0" applyFont="1" applyFill="1" applyBorder="1" applyAlignment="1">
      <alignment horizontal="center"/>
    </xf>
    <xf numFmtId="10" fontId="0" fillId="0" borderId="35" xfId="0" applyNumberFormat="1" applyBorder="1" applyAlignment="1">
      <alignment horizontal="center"/>
    </xf>
    <xf numFmtId="0" fontId="104" fillId="0" borderId="1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04" fillId="0" borderId="114" xfId="0" applyFont="1" applyBorder="1" applyAlignment="1">
      <alignment horizontal="center"/>
    </xf>
    <xf numFmtId="0" fontId="104" fillId="0" borderId="65" xfId="0" applyFon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107" fillId="0" borderId="119" xfId="0" applyFont="1" applyBorder="1" applyAlignment="1">
      <alignment horizontal="center"/>
    </xf>
    <xf numFmtId="0" fontId="107" fillId="0" borderId="120" xfId="0" applyFont="1" applyBorder="1" applyAlignment="1">
      <alignment horizontal="center"/>
    </xf>
    <xf numFmtId="0" fontId="108" fillId="0" borderId="16" xfId="0" applyFont="1" applyBorder="1" applyAlignment="1">
      <alignment horizontal="center" wrapText="1"/>
    </xf>
    <xf numFmtId="0" fontId="108" fillId="0" borderId="116" xfId="0" applyFont="1" applyBorder="1" applyAlignment="1">
      <alignment horizontal="center" wrapText="1"/>
    </xf>
    <xf numFmtId="0" fontId="108" fillId="0" borderId="17" xfId="0" applyFont="1" applyBorder="1" applyAlignment="1">
      <alignment horizontal="center" wrapText="1"/>
    </xf>
    <xf numFmtId="0" fontId="109" fillId="0" borderId="16" xfId="0" applyFont="1" applyBorder="1" applyAlignment="1">
      <alignment horizontal="center"/>
    </xf>
    <xf numFmtId="0" fontId="109" fillId="0" borderId="17" xfId="0" applyFont="1" applyBorder="1" applyAlignment="1">
      <alignment horizontal="center"/>
    </xf>
    <xf numFmtId="0" fontId="0" fillId="41" borderId="65" xfId="0" applyFill="1" applyBorder="1" applyAlignment="1">
      <alignment horizontal="center"/>
    </xf>
    <xf numFmtId="0" fontId="0" fillId="41" borderId="24" xfId="0" applyFill="1" applyBorder="1" applyAlignment="1">
      <alignment horizontal="center"/>
    </xf>
    <xf numFmtId="0" fontId="0" fillId="41" borderId="22" xfId="0" applyFill="1" applyBorder="1" applyAlignment="1">
      <alignment horizontal="center"/>
    </xf>
    <xf numFmtId="0" fontId="101" fillId="42" borderId="14" xfId="0" applyFont="1" applyFill="1" applyBorder="1" applyAlignment="1">
      <alignment horizontal="center"/>
    </xf>
    <xf numFmtId="0" fontId="104" fillId="36" borderId="14" xfId="0" applyFont="1" applyFill="1" applyBorder="1" applyAlignment="1">
      <alignment horizontal="center"/>
    </xf>
    <xf numFmtId="0" fontId="94" fillId="0" borderId="121" xfId="0" applyFont="1" applyBorder="1" applyAlignment="1">
      <alignment horizontal="center"/>
    </xf>
    <xf numFmtId="0" fontId="94" fillId="0" borderId="122" xfId="0" applyFont="1" applyBorder="1" applyAlignment="1">
      <alignment horizontal="center"/>
    </xf>
    <xf numFmtId="0" fontId="94" fillId="0" borderId="123" xfId="0" applyFont="1" applyBorder="1" applyAlignment="1">
      <alignment horizontal="center"/>
    </xf>
    <xf numFmtId="0" fontId="96" fillId="0" borderId="65" xfId="0" applyFont="1" applyBorder="1" applyAlignment="1">
      <alignment horizontal="center"/>
    </xf>
    <xf numFmtId="0" fontId="96" fillId="0" borderId="21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96" fillId="0" borderId="20" xfId="0" applyFont="1" applyBorder="1" applyAlignment="1">
      <alignment horizontal="center"/>
    </xf>
    <xf numFmtId="0" fontId="0" fillId="41" borderId="62" xfId="0" applyFill="1" applyBorder="1" applyAlignment="1">
      <alignment horizontal="center"/>
    </xf>
    <xf numFmtId="0" fontId="110" fillId="0" borderId="124" xfId="0" applyFont="1" applyBorder="1" applyAlignment="1">
      <alignment horizontal="center"/>
    </xf>
    <xf numFmtId="0" fontId="110" fillId="0" borderId="117" xfId="0" applyFont="1" applyBorder="1" applyAlignment="1">
      <alignment horizontal="center"/>
    </xf>
    <xf numFmtId="0" fontId="110" fillId="0" borderId="118" xfId="0" applyFont="1" applyBorder="1" applyAlignment="1">
      <alignment horizontal="center"/>
    </xf>
    <xf numFmtId="0" fontId="105" fillId="38" borderId="65" xfId="0" applyFont="1" applyFill="1" applyBorder="1" applyAlignment="1">
      <alignment horizontal="center"/>
    </xf>
    <xf numFmtId="0" fontId="101" fillId="42" borderId="22" xfId="0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100" fillId="0" borderId="125" xfId="0" applyFont="1" applyBorder="1" applyAlignment="1">
      <alignment horizontal="center" vertical="center"/>
    </xf>
    <xf numFmtId="0" fontId="60" fillId="38" borderId="114" xfId="0" applyFont="1" applyFill="1" applyBorder="1" applyAlignment="1">
      <alignment horizontal="center"/>
    </xf>
    <xf numFmtId="0" fontId="60" fillId="38" borderId="65" xfId="0" applyFont="1" applyFill="1" applyBorder="1" applyAlignment="1">
      <alignment horizontal="center"/>
    </xf>
    <xf numFmtId="0" fontId="0" fillId="0" borderId="12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523875</xdr:colOff>
      <xdr:row>2</xdr:row>
      <xdr:rowOff>219075</xdr:rowOff>
    </xdr:from>
    <xdr:ext cx="933450" cy="5343525"/>
    <xdr:sp>
      <xdr:nvSpPr>
        <xdr:cNvPr id="1" name="Rectangle 1"/>
        <xdr:cNvSpPr>
          <a:spLocks/>
        </xdr:cNvSpPr>
      </xdr:nvSpPr>
      <xdr:spPr>
        <a:xfrm rot="16528573">
          <a:off x="7029450" y="800100"/>
          <a:ext cx="933450" cy="534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No Stats available</a:t>
          </a:r>
        </a:p>
      </xdr:txBody>
    </xdr:sp>
    <xdr:clientData/>
  </xdr:oneCellAnchor>
  <xdr:oneCellAnchor>
    <xdr:from>
      <xdr:col>56</xdr:col>
      <xdr:colOff>257175</xdr:colOff>
      <xdr:row>27</xdr:row>
      <xdr:rowOff>66675</xdr:rowOff>
    </xdr:from>
    <xdr:ext cx="942975" cy="5334000"/>
    <xdr:sp>
      <xdr:nvSpPr>
        <xdr:cNvPr id="2" name="Rectangle 2"/>
        <xdr:cNvSpPr>
          <a:spLocks/>
        </xdr:cNvSpPr>
      </xdr:nvSpPr>
      <xdr:spPr>
        <a:xfrm rot="16420616">
          <a:off x="7372350" y="5648325"/>
          <a:ext cx="942975" cy="533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No Stats</a:t>
          </a:r>
          <a:r>
            <a:rPr lang="en-US" cap="none" sz="54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 available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3</xdr:col>
      <xdr:colOff>180975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152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3">
      <selection activeCell="L22" sqref="L22"/>
    </sheetView>
  </sheetViews>
  <sheetFormatPr defaultColWidth="9.140625" defaultRowHeight="15"/>
  <cols>
    <col min="1" max="1" width="9.140625" style="189" customWidth="1"/>
    <col min="2" max="2" width="2.140625" style="189" customWidth="1"/>
    <col min="3" max="16384" width="9.140625" style="189" customWidth="1"/>
  </cols>
  <sheetData>
    <row r="1" ht="20.25">
      <c r="A1" s="188" t="s">
        <v>121</v>
      </c>
    </row>
    <row r="3" s="190" customFormat="1" ht="15">
      <c r="A3" s="190" t="s">
        <v>122</v>
      </c>
    </row>
    <row r="4" s="190" customFormat="1" ht="15"/>
    <row r="5" s="190" customFormat="1" ht="15">
      <c r="A5" s="190" t="s">
        <v>123</v>
      </c>
    </row>
    <row r="6" s="190" customFormat="1" ht="15.75">
      <c r="A6" s="190" t="s">
        <v>124</v>
      </c>
    </row>
    <row r="7" s="190" customFormat="1" ht="15.75">
      <c r="A7" s="190" t="s">
        <v>125</v>
      </c>
    </row>
    <row r="8" s="190" customFormat="1" ht="15"/>
    <row r="9" s="190" customFormat="1" ht="15">
      <c r="A9" s="190" t="s">
        <v>126</v>
      </c>
    </row>
    <row r="10" s="190" customFormat="1" ht="15">
      <c r="A10" s="190" t="s">
        <v>127</v>
      </c>
    </row>
    <row r="11" s="190" customFormat="1" ht="15">
      <c r="A11" s="190" t="s">
        <v>128</v>
      </c>
    </row>
    <row r="12" s="190" customFormat="1" ht="15"/>
    <row r="13" s="190" customFormat="1" ht="18">
      <c r="A13" s="191" t="s">
        <v>129</v>
      </c>
    </row>
    <row r="14" s="190" customFormat="1" ht="15"/>
    <row r="15" s="190" customFormat="1" ht="15">
      <c r="A15" s="190" t="s">
        <v>130</v>
      </c>
    </row>
    <row r="16" s="190" customFormat="1" ht="15">
      <c r="A16" s="190" t="s">
        <v>131</v>
      </c>
    </row>
    <row r="17" s="190" customFormat="1" ht="15"/>
    <row r="18" spans="1:3" s="190" customFormat="1" ht="15">
      <c r="A18" s="190">
        <v>1</v>
      </c>
      <c r="C18" s="190" t="s">
        <v>132</v>
      </c>
    </row>
    <row r="19" s="190" customFormat="1" ht="15">
      <c r="C19" s="190" t="s">
        <v>133</v>
      </c>
    </row>
    <row r="20" s="190" customFormat="1" ht="15">
      <c r="C20" s="190" t="s">
        <v>134</v>
      </c>
    </row>
    <row r="21" s="190" customFormat="1" ht="15"/>
    <row r="22" spans="1:3" s="190" customFormat="1" ht="15">
      <c r="A22" s="190">
        <v>2</v>
      </c>
      <c r="C22" s="190" t="s">
        <v>135</v>
      </c>
    </row>
    <row r="23" s="190" customFormat="1" ht="15">
      <c r="C23" s="190" t="s">
        <v>136</v>
      </c>
    </row>
    <row r="24" s="190" customFormat="1" ht="15">
      <c r="C24" s="190" t="s">
        <v>137</v>
      </c>
    </row>
    <row r="25" s="190" customFormat="1" ht="15"/>
    <row r="26" spans="1:3" s="190" customFormat="1" ht="15">
      <c r="A26" s="190">
        <v>3</v>
      </c>
      <c r="C26" s="190" t="s">
        <v>138</v>
      </c>
    </row>
    <row r="27" s="190" customFormat="1" ht="15.75">
      <c r="C27" s="190" t="s">
        <v>139</v>
      </c>
    </row>
    <row r="28" s="190" customFormat="1" ht="15">
      <c r="C28" s="190" t="s">
        <v>140</v>
      </c>
    </row>
    <row r="29" s="190" customFormat="1" ht="15"/>
    <row r="30" spans="1:3" s="190" customFormat="1" ht="15">
      <c r="A30" s="190">
        <v>4</v>
      </c>
      <c r="C30" s="190" t="s">
        <v>141</v>
      </c>
    </row>
    <row r="31" s="190" customFormat="1" ht="15">
      <c r="C31" s="190" t="s">
        <v>142</v>
      </c>
    </row>
    <row r="32" s="190" customFormat="1" ht="15">
      <c r="C32" s="190" t="s">
        <v>143</v>
      </c>
    </row>
    <row r="33" s="190" customFormat="1" ht="15"/>
    <row r="34" s="190" customFormat="1" ht="15">
      <c r="A34" s="190" t="s">
        <v>144</v>
      </c>
    </row>
    <row r="35" s="190" customFormat="1" ht="15">
      <c r="A35" s="190" t="s">
        <v>145</v>
      </c>
    </row>
    <row r="36" s="190" customFormat="1" ht="15"/>
    <row r="37" s="190" customFormat="1" ht="18">
      <c r="A37" s="191" t="s">
        <v>146</v>
      </c>
    </row>
    <row r="38" s="190" customFormat="1" ht="15"/>
    <row r="39" s="190" customFormat="1" ht="15">
      <c r="A39" s="190" t="s">
        <v>147</v>
      </c>
    </row>
    <row r="40" s="190" customFormat="1" ht="15">
      <c r="A40" s="190" t="s">
        <v>148</v>
      </c>
    </row>
    <row r="41" s="190" customFormat="1" ht="15">
      <c r="A41" s="190" t="s">
        <v>149</v>
      </c>
    </row>
    <row r="42" s="190" customFormat="1" ht="15">
      <c r="A42" s="190" t="s">
        <v>150</v>
      </c>
    </row>
    <row r="43" s="190" customFormat="1" ht="15"/>
    <row r="44" s="190" customFormat="1" ht="15.75">
      <c r="A44" s="192" t="s">
        <v>151</v>
      </c>
    </row>
    <row r="45" s="190" customFormat="1" ht="15.75">
      <c r="A45" s="192"/>
    </row>
    <row r="46" s="190" customFormat="1" ht="15">
      <c r="A46" s="190" t="s">
        <v>152</v>
      </c>
    </row>
    <row r="47" s="190" customFormat="1" ht="15">
      <c r="A47" s="190" t="s">
        <v>153</v>
      </c>
    </row>
    <row r="48" s="190" customFormat="1" ht="15"/>
    <row r="49" s="190" customFormat="1" ht="15.75">
      <c r="B49" s="192" t="s">
        <v>154</v>
      </c>
    </row>
    <row r="50" s="190" customFormat="1" ht="15.75">
      <c r="B50" s="193" t="s">
        <v>155</v>
      </c>
    </row>
    <row r="51" s="190" customFormat="1" ht="15.75">
      <c r="B51" s="193"/>
    </row>
    <row r="52" s="190" customFormat="1" ht="15.75">
      <c r="B52" s="192" t="s">
        <v>156</v>
      </c>
    </row>
    <row r="53" s="190" customFormat="1" ht="15"/>
    <row r="54" s="190" customFormat="1" ht="15">
      <c r="A54" s="190" t="s">
        <v>157</v>
      </c>
    </row>
    <row r="55" s="190" customFormat="1" ht="15">
      <c r="A55" s="190" t="s">
        <v>158</v>
      </c>
    </row>
    <row r="56" s="190" customFormat="1" ht="15"/>
    <row r="57" s="190" customFormat="1" ht="15.75">
      <c r="A57" s="192" t="s">
        <v>159</v>
      </c>
    </row>
    <row r="58" s="190" customFormat="1" ht="15.75">
      <c r="A58" s="192"/>
    </row>
    <row r="59" s="190" customFormat="1" ht="15">
      <c r="A59" s="190" t="s">
        <v>160</v>
      </c>
    </row>
    <row r="60" s="190" customFormat="1" ht="15">
      <c r="A60" s="190" t="s">
        <v>161</v>
      </c>
    </row>
    <row r="61" s="190" customFormat="1" ht="15"/>
    <row r="62" spans="3:8" s="190" customFormat="1" ht="15.75">
      <c r="C62" s="190" t="s">
        <v>162</v>
      </c>
      <c r="H62" s="194" t="s">
        <v>163</v>
      </c>
    </row>
    <row r="63" spans="3:8" s="190" customFormat="1" ht="15.75">
      <c r="C63" s="190" t="s">
        <v>164</v>
      </c>
      <c r="H63" s="194" t="s">
        <v>165</v>
      </c>
    </row>
    <row r="64" s="190" customFormat="1" ht="15"/>
    <row r="65" s="190" customFormat="1" ht="15">
      <c r="A65" s="190" t="s">
        <v>166</v>
      </c>
    </row>
    <row r="66" s="190" customFormat="1" ht="15">
      <c r="A66" s="190" t="s">
        <v>167</v>
      </c>
    </row>
    <row r="67" s="190" customFormat="1" ht="15.75">
      <c r="A67" s="190" t="s">
        <v>168</v>
      </c>
    </row>
    <row r="68" s="190" customFormat="1" ht="15"/>
    <row r="69" s="190" customFormat="1" ht="15">
      <c r="A69" s="190" t="s">
        <v>169</v>
      </c>
    </row>
    <row r="70" s="190" customFormat="1" ht="15">
      <c r="A70" s="190" t="s">
        <v>170</v>
      </c>
    </row>
    <row r="71" s="190" customFormat="1" ht="15"/>
    <row r="72" s="190" customFormat="1" ht="15">
      <c r="A72" s="190" t="s">
        <v>171</v>
      </c>
    </row>
    <row r="73" s="190" customFormat="1" ht="15"/>
    <row r="74" s="190" customFormat="1" ht="15"/>
    <row r="75" s="190" customFormat="1" ht="15"/>
    <row r="76" s="190" customFormat="1" ht="15"/>
    <row r="77" s="190" customFormat="1" ht="15"/>
  </sheetData>
  <sheetProtection/>
  <printOptions/>
  <pageMargins left="0.2" right="0.2" top="0.5" bottom="0.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7.00390625" style="0" customWidth="1"/>
    <col min="2" max="2" width="29.28125" style="0" customWidth="1"/>
    <col min="4" max="4" width="13.421875" style="0" customWidth="1"/>
    <col min="10" max="10" width="7.57421875" style="0" customWidth="1"/>
  </cols>
  <sheetData>
    <row r="1" spans="1:14" ht="15.75">
      <c r="A1" s="92" t="s">
        <v>91</v>
      </c>
      <c r="B1" s="93"/>
      <c r="C1" s="93"/>
      <c r="D1" s="93"/>
      <c r="E1" s="359">
        <v>40607</v>
      </c>
      <c r="F1" s="360"/>
      <c r="G1" s="94"/>
      <c r="H1" s="95" t="s">
        <v>92</v>
      </c>
      <c r="I1" s="94"/>
      <c r="J1" s="94"/>
      <c r="K1" s="94"/>
      <c r="L1" s="94"/>
      <c r="M1" s="93"/>
      <c r="N1" s="93"/>
    </row>
    <row r="2" spans="1:14" ht="15.75">
      <c r="A2" s="92" t="s">
        <v>93</v>
      </c>
      <c r="B2" s="93"/>
      <c r="C2" s="93"/>
      <c r="D2" s="93"/>
      <c r="E2" s="96" t="s">
        <v>94</v>
      </c>
      <c r="F2" s="97"/>
      <c r="G2" s="94"/>
      <c r="H2" s="94"/>
      <c r="I2" s="94"/>
      <c r="J2" s="94"/>
      <c r="K2" s="94"/>
      <c r="L2" s="94"/>
      <c r="M2" s="93"/>
      <c r="N2" s="93"/>
    </row>
    <row r="3" spans="1:14" ht="15.75">
      <c r="A3" s="92" t="s">
        <v>95</v>
      </c>
      <c r="B3" s="93"/>
      <c r="C3" s="93"/>
      <c r="D3" s="93"/>
      <c r="E3" s="98" t="s">
        <v>96</v>
      </c>
      <c r="F3" s="97"/>
      <c r="G3" s="94"/>
      <c r="H3" s="94"/>
      <c r="I3" s="94"/>
      <c r="J3" s="94"/>
      <c r="K3" s="94"/>
      <c r="L3" s="94"/>
      <c r="M3" s="93"/>
      <c r="N3" s="93"/>
    </row>
    <row r="4" spans="1:14" ht="15.75">
      <c r="A4" s="99"/>
      <c r="B4" s="93"/>
      <c r="C4" s="93"/>
      <c r="D4" s="93"/>
      <c r="E4" s="100"/>
      <c r="F4" s="93"/>
      <c r="G4" s="94"/>
      <c r="H4" s="94"/>
      <c r="I4" s="94"/>
      <c r="J4" s="94"/>
      <c r="K4" s="94"/>
      <c r="L4" s="94"/>
      <c r="M4" s="93"/>
      <c r="N4" s="93"/>
    </row>
    <row r="5" spans="1:14" ht="15.75">
      <c r="A5" s="99" t="s">
        <v>97</v>
      </c>
      <c r="B5" s="93"/>
      <c r="C5" s="93"/>
      <c r="D5" s="93"/>
      <c r="E5" s="93"/>
      <c r="F5" s="361" t="s">
        <v>98</v>
      </c>
      <c r="G5" s="362"/>
      <c r="H5" s="362"/>
      <c r="I5" s="363"/>
      <c r="J5" s="101"/>
      <c r="K5" s="364" t="s">
        <v>99</v>
      </c>
      <c r="L5" s="365"/>
      <c r="M5" s="365"/>
      <c r="N5" s="365"/>
    </row>
    <row r="6" spans="1:14" ht="27" thickBot="1">
      <c r="A6" s="102" t="s">
        <v>100</v>
      </c>
      <c r="B6" s="103" t="s">
        <v>101</v>
      </c>
      <c r="C6" s="104" t="s">
        <v>102</v>
      </c>
      <c r="D6" s="104" t="s">
        <v>103</v>
      </c>
      <c r="E6" s="104"/>
      <c r="F6" s="205" t="s">
        <v>104</v>
      </c>
      <c r="G6" s="104" t="s">
        <v>65</v>
      </c>
      <c r="H6" s="104" t="s">
        <v>66</v>
      </c>
      <c r="I6" s="105" t="s">
        <v>90</v>
      </c>
      <c r="J6" s="106"/>
      <c r="K6" s="205" t="s">
        <v>104</v>
      </c>
      <c r="L6" s="104" t="s">
        <v>65</v>
      </c>
      <c r="M6" s="104" t="s">
        <v>66</v>
      </c>
      <c r="N6" s="107" t="s">
        <v>90</v>
      </c>
    </row>
    <row r="7" spans="1:14" ht="15.75" thickTop="1">
      <c r="A7" s="109">
        <v>1</v>
      </c>
      <c r="B7" s="110" t="s">
        <v>105</v>
      </c>
      <c r="C7" s="109" t="s">
        <v>81</v>
      </c>
      <c r="D7" s="111" t="s">
        <v>82</v>
      </c>
      <c r="E7" s="112"/>
      <c r="F7" s="113">
        <v>8</v>
      </c>
      <c r="G7" s="181">
        <f>Data!C58</f>
        <v>0</v>
      </c>
      <c r="H7" s="181">
        <f>Data!D58</f>
        <v>1</v>
      </c>
      <c r="I7" s="114">
        <f aca="true" t="shared" si="0" ref="I7:I30">(G7+H7)</f>
        <v>1</v>
      </c>
      <c r="J7" s="115"/>
      <c r="K7" s="113">
        <v>18</v>
      </c>
      <c r="L7" s="113">
        <f>Data!C58</f>
        <v>0</v>
      </c>
      <c r="M7" s="113">
        <f>Data!D58</f>
        <v>1</v>
      </c>
      <c r="N7" s="116">
        <f aca="true" t="shared" si="1" ref="N7:N30">(L7+M7)</f>
        <v>1</v>
      </c>
    </row>
    <row r="8" spans="1:14" ht="15">
      <c r="A8" s="118">
        <v>4</v>
      </c>
      <c r="B8" s="119" t="s">
        <v>51</v>
      </c>
      <c r="C8" s="118" t="s">
        <v>83</v>
      </c>
      <c r="D8" s="120" t="s">
        <v>84</v>
      </c>
      <c r="E8" s="121"/>
      <c r="F8" s="122">
        <v>10</v>
      </c>
      <c r="G8" s="122">
        <f>Data!BK59</f>
        <v>0</v>
      </c>
      <c r="H8" s="122">
        <f>Data!BL59</f>
        <v>4</v>
      </c>
      <c r="I8" s="123">
        <f t="shared" si="0"/>
        <v>4</v>
      </c>
      <c r="J8" s="124"/>
      <c r="K8" s="122">
        <v>27</v>
      </c>
      <c r="L8" s="122">
        <f>Data!C59</f>
        <v>0</v>
      </c>
      <c r="M8" s="122">
        <f>Data!D59</f>
        <v>8</v>
      </c>
      <c r="N8" s="125">
        <f t="shared" si="1"/>
        <v>8</v>
      </c>
    </row>
    <row r="9" spans="1:14" ht="15">
      <c r="A9" s="118">
        <v>5</v>
      </c>
      <c r="B9" s="119" t="s">
        <v>55</v>
      </c>
      <c r="C9" s="118" t="s">
        <v>83</v>
      </c>
      <c r="D9" s="120" t="s">
        <v>84</v>
      </c>
      <c r="E9" s="126"/>
      <c r="F9" s="127">
        <v>7</v>
      </c>
      <c r="G9" s="122">
        <f>Data!BK60</f>
        <v>1</v>
      </c>
      <c r="H9" s="122">
        <f>Data!BL60</f>
        <v>2</v>
      </c>
      <c r="I9" s="123">
        <f t="shared" si="0"/>
        <v>3</v>
      </c>
      <c r="J9" s="124"/>
      <c r="K9" s="122">
        <v>20</v>
      </c>
      <c r="L9" s="122">
        <f>Data!C60</f>
        <v>1</v>
      </c>
      <c r="M9" s="122">
        <f>Data!D60</f>
        <v>8</v>
      </c>
      <c r="N9" s="125">
        <f t="shared" si="1"/>
        <v>9</v>
      </c>
    </row>
    <row r="10" spans="1:14" ht="15">
      <c r="A10" s="118">
        <v>6</v>
      </c>
      <c r="B10" s="119" t="s">
        <v>54</v>
      </c>
      <c r="C10" s="118" t="s">
        <v>85</v>
      </c>
      <c r="D10" s="120" t="s">
        <v>86</v>
      </c>
      <c r="E10" s="126"/>
      <c r="F10" s="127">
        <v>10</v>
      </c>
      <c r="G10" s="122">
        <f>Data!BK61</f>
        <v>0</v>
      </c>
      <c r="H10" s="122">
        <f>Data!BL61</f>
        <v>1</v>
      </c>
      <c r="I10" s="123">
        <f t="shared" si="0"/>
        <v>1</v>
      </c>
      <c r="J10" s="124"/>
      <c r="K10" s="122">
        <v>27</v>
      </c>
      <c r="L10" s="122">
        <f>Data!C61</f>
        <v>2</v>
      </c>
      <c r="M10" s="122">
        <f>Data!D61</f>
        <v>5</v>
      </c>
      <c r="N10" s="125">
        <f t="shared" si="1"/>
        <v>7</v>
      </c>
    </row>
    <row r="11" spans="1:14" ht="15">
      <c r="A11" s="118">
        <v>7</v>
      </c>
      <c r="B11" s="119" t="s">
        <v>41</v>
      </c>
      <c r="C11" s="118" t="s">
        <v>85</v>
      </c>
      <c r="D11" s="120" t="s">
        <v>82</v>
      </c>
      <c r="E11" s="126"/>
      <c r="F11" s="127">
        <v>10</v>
      </c>
      <c r="G11" s="122">
        <f>Data!BK62</f>
        <v>8</v>
      </c>
      <c r="H11" s="122">
        <f>Data!BL62</f>
        <v>9</v>
      </c>
      <c r="I11" s="123">
        <f t="shared" si="0"/>
        <v>17</v>
      </c>
      <c r="J11" s="124"/>
      <c r="K11" s="122">
        <v>26</v>
      </c>
      <c r="L11" s="122">
        <f>Data!C62</f>
        <v>19</v>
      </c>
      <c r="M11" s="122">
        <f>Data!D62</f>
        <v>21</v>
      </c>
      <c r="N11" s="125">
        <f t="shared" si="1"/>
        <v>40</v>
      </c>
    </row>
    <row r="12" spans="1:14" ht="15">
      <c r="A12" s="118">
        <v>8</v>
      </c>
      <c r="B12" s="119" t="s">
        <v>42</v>
      </c>
      <c r="C12" s="118" t="s">
        <v>85</v>
      </c>
      <c r="D12" s="120" t="s">
        <v>87</v>
      </c>
      <c r="E12" s="126"/>
      <c r="F12" s="127">
        <v>10</v>
      </c>
      <c r="G12" s="122">
        <f>Data!BK63</f>
        <v>0</v>
      </c>
      <c r="H12" s="122">
        <f>Data!BL63</f>
        <v>0</v>
      </c>
      <c r="I12" s="123">
        <f t="shared" si="0"/>
        <v>0</v>
      </c>
      <c r="J12" s="124"/>
      <c r="K12" s="122">
        <v>27</v>
      </c>
      <c r="L12" s="122">
        <f>Data!C63</f>
        <v>0</v>
      </c>
      <c r="M12" s="122">
        <f>Data!D63</f>
        <v>0</v>
      </c>
      <c r="N12" s="125">
        <f t="shared" si="1"/>
        <v>0</v>
      </c>
    </row>
    <row r="13" spans="1:14" ht="15">
      <c r="A13" s="118">
        <v>9</v>
      </c>
      <c r="B13" s="119" t="s">
        <v>56</v>
      </c>
      <c r="C13" s="118" t="s">
        <v>83</v>
      </c>
      <c r="D13" s="120" t="s">
        <v>82</v>
      </c>
      <c r="E13" s="126"/>
      <c r="F13" s="127">
        <v>6</v>
      </c>
      <c r="G13" s="122">
        <f>Data!BK64</f>
        <v>0</v>
      </c>
      <c r="H13" s="122">
        <f>Data!BL64</f>
        <v>0</v>
      </c>
      <c r="I13" s="123">
        <f t="shared" si="0"/>
        <v>0</v>
      </c>
      <c r="J13" s="124"/>
      <c r="K13" s="122">
        <v>21</v>
      </c>
      <c r="L13" s="122">
        <f>Data!C64</f>
        <v>3</v>
      </c>
      <c r="M13" s="122">
        <f>Data!D64</f>
        <v>4</v>
      </c>
      <c r="N13" s="125">
        <f t="shared" si="1"/>
        <v>7</v>
      </c>
    </row>
    <row r="14" spans="1:14" ht="15">
      <c r="A14" s="118">
        <v>10</v>
      </c>
      <c r="B14" s="119" t="s">
        <v>34</v>
      </c>
      <c r="C14" s="118" t="s">
        <v>85</v>
      </c>
      <c r="D14" s="120" t="s">
        <v>82</v>
      </c>
      <c r="E14" s="126"/>
      <c r="F14" s="127">
        <v>10</v>
      </c>
      <c r="G14" s="122">
        <f>Data!BK65</f>
        <v>6</v>
      </c>
      <c r="H14" s="122">
        <f>Data!BL65</f>
        <v>9</v>
      </c>
      <c r="I14" s="123">
        <f t="shared" si="0"/>
        <v>15</v>
      </c>
      <c r="J14" s="124"/>
      <c r="K14" s="122">
        <v>27</v>
      </c>
      <c r="L14" s="122">
        <f>Data!C65</f>
        <v>14</v>
      </c>
      <c r="M14" s="122">
        <f>Data!D65</f>
        <v>19</v>
      </c>
      <c r="N14" s="125">
        <f t="shared" si="1"/>
        <v>33</v>
      </c>
    </row>
    <row r="15" spans="1:14" ht="15">
      <c r="A15" s="118">
        <v>12</v>
      </c>
      <c r="B15" s="119" t="s">
        <v>57</v>
      </c>
      <c r="C15" s="118" t="s">
        <v>83</v>
      </c>
      <c r="D15" s="120" t="s">
        <v>84</v>
      </c>
      <c r="E15" s="126"/>
      <c r="F15" s="127">
        <v>9</v>
      </c>
      <c r="G15" s="122">
        <f>Data!BK66</f>
        <v>1</v>
      </c>
      <c r="H15" s="122">
        <f>Data!BL66</f>
        <v>7</v>
      </c>
      <c r="I15" s="123">
        <f t="shared" si="0"/>
        <v>8</v>
      </c>
      <c r="J15" s="124"/>
      <c r="K15" s="122">
        <v>23</v>
      </c>
      <c r="L15" s="122">
        <f>Data!C66</f>
        <v>1</v>
      </c>
      <c r="M15" s="122">
        <f>Data!D66</f>
        <v>8</v>
      </c>
      <c r="N15" s="125">
        <f t="shared" si="1"/>
        <v>9</v>
      </c>
    </row>
    <row r="16" spans="1:14" ht="15">
      <c r="A16" s="118">
        <v>14</v>
      </c>
      <c r="B16" s="119" t="s">
        <v>106</v>
      </c>
      <c r="C16" s="118" t="s">
        <v>85</v>
      </c>
      <c r="D16" s="120" t="s">
        <v>86</v>
      </c>
      <c r="E16" s="126"/>
      <c r="F16" s="127">
        <v>10</v>
      </c>
      <c r="G16" s="122">
        <f>Data!BK67</f>
        <v>0</v>
      </c>
      <c r="H16" s="122">
        <f>Data!BL67</f>
        <v>0</v>
      </c>
      <c r="I16" s="123">
        <f t="shared" si="0"/>
        <v>0</v>
      </c>
      <c r="J16" s="124"/>
      <c r="K16" s="122">
        <v>27</v>
      </c>
      <c r="L16" s="122">
        <f>Data!C67</f>
        <v>0</v>
      </c>
      <c r="M16" s="122">
        <f>Data!D67</f>
        <v>0</v>
      </c>
      <c r="N16" s="125">
        <f t="shared" si="1"/>
        <v>0</v>
      </c>
    </row>
    <row r="17" spans="1:14" ht="15">
      <c r="A17" s="118">
        <v>15</v>
      </c>
      <c r="B17" s="119" t="s">
        <v>52</v>
      </c>
      <c r="C17" s="118" t="s">
        <v>83</v>
      </c>
      <c r="D17" s="120" t="s">
        <v>82</v>
      </c>
      <c r="E17" s="126"/>
      <c r="F17" s="127">
        <v>9</v>
      </c>
      <c r="G17" s="122">
        <f>Data!BK68</f>
        <v>1</v>
      </c>
      <c r="H17" s="122">
        <f>Data!BL68</f>
        <v>3</v>
      </c>
      <c r="I17" s="123">
        <f t="shared" si="0"/>
        <v>4</v>
      </c>
      <c r="J17" s="124"/>
      <c r="K17" s="122">
        <v>26</v>
      </c>
      <c r="L17" s="122">
        <f>Data!C68</f>
        <v>4</v>
      </c>
      <c r="M17" s="122">
        <f>Data!D68</f>
        <v>7</v>
      </c>
      <c r="N17" s="125">
        <f t="shared" si="1"/>
        <v>11</v>
      </c>
    </row>
    <row r="18" spans="1:14" ht="15">
      <c r="A18" s="118">
        <v>16</v>
      </c>
      <c r="B18" s="119" t="s">
        <v>36</v>
      </c>
      <c r="C18" s="118" t="s">
        <v>85</v>
      </c>
      <c r="D18" s="120" t="s">
        <v>86</v>
      </c>
      <c r="E18" s="126"/>
      <c r="F18" s="309">
        <v>7</v>
      </c>
      <c r="G18" s="122">
        <f>Data!BK69</f>
        <v>0</v>
      </c>
      <c r="H18" s="122">
        <f>Data!BL69</f>
        <v>0</v>
      </c>
      <c r="I18" s="123">
        <f t="shared" si="0"/>
        <v>0</v>
      </c>
      <c r="J18" s="124"/>
      <c r="K18" s="308">
        <v>18</v>
      </c>
      <c r="L18" s="122">
        <f>Data!C69</f>
        <v>2</v>
      </c>
      <c r="M18" s="122">
        <f>Data!D69</f>
        <v>1</v>
      </c>
      <c r="N18" s="125">
        <f t="shared" si="1"/>
        <v>3</v>
      </c>
    </row>
    <row r="19" spans="1:14" ht="15">
      <c r="A19" s="118">
        <v>18</v>
      </c>
      <c r="B19" s="119" t="s">
        <v>35</v>
      </c>
      <c r="C19" s="118" t="s">
        <v>85</v>
      </c>
      <c r="D19" s="120" t="s">
        <v>86</v>
      </c>
      <c r="E19" s="126"/>
      <c r="F19" s="127">
        <v>10</v>
      </c>
      <c r="G19" s="122">
        <f>Data!BK70</f>
        <v>2</v>
      </c>
      <c r="H19" s="122">
        <f>Data!BL70</f>
        <v>2</v>
      </c>
      <c r="I19" s="123">
        <f t="shared" si="0"/>
        <v>4</v>
      </c>
      <c r="J19" s="124"/>
      <c r="K19" s="122">
        <v>27</v>
      </c>
      <c r="L19" s="122">
        <f>Data!C70</f>
        <v>5</v>
      </c>
      <c r="M19" s="122">
        <f>Data!D70</f>
        <v>12</v>
      </c>
      <c r="N19" s="125">
        <f t="shared" si="1"/>
        <v>17</v>
      </c>
    </row>
    <row r="20" spans="1:14" ht="15">
      <c r="A20" s="118">
        <v>19</v>
      </c>
      <c r="B20" s="119" t="s">
        <v>39</v>
      </c>
      <c r="C20" s="118" t="s">
        <v>85</v>
      </c>
      <c r="D20" s="120" t="s">
        <v>84</v>
      </c>
      <c r="E20" s="126"/>
      <c r="F20" s="127">
        <v>10</v>
      </c>
      <c r="G20" s="122">
        <f>Data!BK71</f>
        <v>8</v>
      </c>
      <c r="H20" s="122">
        <f>Data!BL71</f>
        <v>6</v>
      </c>
      <c r="I20" s="123">
        <f t="shared" si="0"/>
        <v>14</v>
      </c>
      <c r="J20" s="124"/>
      <c r="K20" s="122">
        <v>27</v>
      </c>
      <c r="L20" s="122">
        <f>Data!C71</f>
        <v>21</v>
      </c>
      <c r="M20" s="122">
        <f>Data!D71</f>
        <v>12</v>
      </c>
      <c r="N20" s="125">
        <f t="shared" si="1"/>
        <v>33</v>
      </c>
    </row>
    <row r="21" spans="1:14" ht="15">
      <c r="A21" s="118">
        <v>21</v>
      </c>
      <c r="B21" s="119" t="s">
        <v>38</v>
      </c>
      <c r="C21" s="118" t="s">
        <v>85</v>
      </c>
      <c r="D21" s="120" t="s">
        <v>86</v>
      </c>
      <c r="E21" s="126"/>
      <c r="F21" s="127">
        <v>7</v>
      </c>
      <c r="G21" s="122">
        <f>Data!BK72</f>
        <v>0</v>
      </c>
      <c r="H21" s="122">
        <f>Data!BL72</f>
        <v>0</v>
      </c>
      <c r="I21" s="123">
        <f t="shared" si="0"/>
        <v>0</v>
      </c>
      <c r="J21" s="124"/>
      <c r="K21" s="122">
        <v>22</v>
      </c>
      <c r="L21" s="122">
        <f>Data!C72</f>
        <v>0</v>
      </c>
      <c r="M21" s="122">
        <f>Data!D72</f>
        <v>0</v>
      </c>
      <c r="N21" s="125">
        <f t="shared" si="1"/>
        <v>0</v>
      </c>
    </row>
    <row r="22" spans="1:14" ht="15">
      <c r="A22" s="118">
        <v>22</v>
      </c>
      <c r="B22" s="119" t="s">
        <v>107</v>
      </c>
      <c r="C22" s="118" t="s">
        <v>85</v>
      </c>
      <c r="D22" s="120" t="s">
        <v>84</v>
      </c>
      <c r="E22" s="126"/>
      <c r="F22" s="127">
        <v>10</v>
      </c>
      <c r="G22" s="122">
        <f>Data!BK73</f>
        <v>8</v>
      </c>
      <c r="H22" s="122">
        <f>Data!BL73</f>
        <v>6</v>
      </c>
      <c r="I22" s="123">
        <f t="shared" si="0"/>
        <v>14</v>
      </c>
      <c r="J22" s="124"/>
      <c r="K22" s="122">
        <v>26</v>
      </c>
      <c r="L22" s="122">
        <f>Data!C73</f>
        <v>29</v>
      </c>
      <c r="M22" s="122">
        <f>Data!D73</f>
        <v>20</v>
      </c>
      <c r="N22" s="125">
        <f t="shared" si="1"/>
        <v>49</v>
      </c>
    </row>
    <row r="23" spans="1:14" ht="15">
      <c r="A23" s="118">
        <v>23</v>
      </c>
      <c r="B23" s="119" t="s">
        <v>37</v>
      </c>
      <c r="C23" s="118" t="s">
        <v>85</v>
      </c>
      <c r="D23" s="120" t="s">
        <v>84</v>
      </c>
      <c r="E23" s="126"/>
      <c r="F23" s="309">
        <v>0</v>
      </c>
      <c r="G23" s="122">
        <f>Data!BK74</f>
        <v>0</v>
      </c>
      <c r="H23" s="122">
        <f>Data!BL74</f>
        <v>0</v>
      </c>
      <c r="I23" s="123">
        <f t="shared" si="0"/>
        <v>0</v>
      </c>
      <c r="J23" s="124"/>
      <c r="K23" s="308">
        <v>2</v>
      </c>
      <c r="L23" s="122">
        <f>Data!C74</f>
        <v>0</v>
      </c>
      <c r="M23" s="122">
        <f>Data!D74</f>
        <v>0</v>
      </c>
      <c r="N23" s="125">
        <f t="shared" si="1"/>
        <v>0</v>
      </c>
    </row>
    <row r="24" spans="1:14" ht="15">
      <c r="A24" s="118">
        <v>24</v>
      </c>
      <c r="B24" s="119" t="s">
        <v>53</v>
      </c>
      <c r="C24" s="118" t="s">
        <v>83</v>
      </c>
      <c r="D24" s="120" t="s">
        <v>82</v>
      </c>
      <c r="E24" s="126"/>
      <c r="F24" s="127">
        <v>10</v>
      </c>
      <c r="G24" s="122">
        <f>Data!BK75</f>
        <v>0</v>
      </c>
      <c r="H24" s="122">
        <f>Data!BL75</f>
        <v>0</v>
      </c>
      <c r="I24" s="123">
        <f t="shared" si="0"/>
        <v>0</v>
      </c>
      <c r="J24" s="124"/>
      <c r="K24" s="122">
        <v>27</v>
      </c>
      <c r="L24" s="122">
        <f>Data!C75</f>
        <v>0</v>
      </c>
      <c r="M24" s="122">
        <f>Data!D75</f>
        <v>6</v>
      </c>
      <c r="N24" s="125">
        <f t="shared" si="1"/>
        <v>6</v>
      </c>
    </row>
    <row r="25" spans="1:14" ht="15">
      <c r="A25" s="118">
        <v>27</v>
      </c>
      <c r="B25" s="119" t="s">
        <v>108</v>
      </c>
      <c r="C25" s="118" t="s">
        <v>85</v>
      </c>
      <c r="D25" s="120" t="s">
        <v>86</v>
      </c>
      <c r="E25" s="126"/>
      <c r="F25" s="127">
        <v>10</v>
      </c>
      <c r="G25" s="122">
        <f>Data!BK76</f>
        <v>1</v>
      </c>
      <c r="H25" s="122">
        <f>Data!BL76</f>
        <v>3</v>
      </c>
      <c r="I25" s="123">
        <f t="shared" si="0"/>
        <v>4</v>
      </c>
      <c r="J25" s="124"/>
      <c r="K25" s="122">
        <v>27</v>
      </c>
      <c r="L25" s="122">
        <f>Data!C76</f>
        <v>3</v>
      </c>
      <c r="M25" s="122">
        <f>Data!D76</f>
        <v>12</v>
      </c>
      <c r="N25" s="125">
        <f t="shared" si="1"/>
        <v>15</v>
      </c>
    </row>
    <row r="26" spans="1:14" ht="15">
      <c r="A26" s="118">
        <v>30</v>
      </c>
      <c r="B26" s="119" t="s">
        <v>109</v>
      </c>
      <c r="C26" s="118" t="s">
        <v>81</v>
      </c>
      <c r="D26" s="120" t="s">
        <v>84</v>
      </c>
      <c r="E26" s="126"/>
      <c r="F26" s="127">
        <v>4</v>
      </c>
      <c r="G26" s="122">
        <f>Data!BK77</f>
        <v>0</v>
      </c>
      <c r="H26" s="122">
        <f>Data!BL77</f>
        <v>0</v>
      </c>
      <c r="I26" s="123">
        <f t="shared" si="0"/>
        <v>0</v>
      </c>
      <c r="J26" s="124"/>
      <c r="K26" s="122">
        <v>12</v>
      </c>
      <c r="L26" s="122">
        <f>Data!C77</f>
        <v>0</v>
      </c>
      <c r="M26" s="122">
        <f>Data!D77</f>
        <v>1</v>
      </c>
      <c r="N26" s="125">
        <f t="shared" si="1"/>
        <v>1</v>
      </c>
    </row>
    <row r="27" spans="1:14" ht="15">
      <c r="A27" s="118">
        <v>31</v>
      </c>
      <c r="B27" s="119" t="s">
        <v>1</v>
      </c>
      <c r="C27" s="118" t="s">
        <v>81</v>
      </c>
      <c r="D27" s="120" t="s">
        <v>86</v>
      </c>
      <c r="E27" s="126"/>
      <c r="F27" s="127">
        <v>0</v>
      </c>
      <c r="G27" s="122">
        <f>Data!BK78</f>
        <v>0</v>
      </c>
      <c r="H27" s="122">
        <f>Data!BL78</f>
        <v>0</v>
      </c>
      <c r="I27" s="123">
        <f t="shared" si="0"/>
        <v>0</v>
      </c>
      <c r="J27" s="124"/>
      <c r="K27" s="122">
        <v>4</v>
      </c>
      <c r="L27" s="122">
        <f>Data!C78</f>
        <v>0</v>
      </c>
      <c r="M27" s="122">
        <f>Data!D78</f>
        <v>0</v>
      </c>
      <c r="N27" s="125">
        <f t="shared" si="1"/>
        <v>0</v>
      </c>
    </row>
    <row r="28" spans="1:14" ht="15">
      <c r="A28" s="128"/>
      <c r="B28" s="129"/>
      <c r="C28" s="128"/>
      <c r="D28" s="130"/>
      <c r="E28" s="131"/>
      <c r="F28" s="127"/>
      <c r="G28" s="122"/>
      <c r="H28" s="122"/>
      <c r="I28" s="123">
        <f t="shared" si="0"/>
        <v>0</v>
      </c>
      <c r="J28" s="124"/>
      <c r="K28" s="122"/>
      <c r="L28" s="122"/>
      <c r="M28" s="127"/>
      <c r="N28" s="125">
        <f t="shared" si="1"/>
        <v>0</v>
      </c>
    </row>
    <row r="29" spans="1:14" ht="15">
      <c r="A29" s="132"/>
      <c r="B29" s="133"/>
      <c r="C29" s="134"/>
      <c r="D29" s="134"/>
      <c r="E29" s="135"/>
      <c r="F29" s="127"/>
      <c r="G29" s="122"/>
      <c r="H29" s="122"/>
      <c r="I29" s="123">
        <f t="shared" si="0"/>
        <v>0</v>
      </c>
      <c r="J29" s="124"/>
      <c r="K29" s="122"/>
      <c r="L29" s="122"/>
      <c r="M29" s="127"/>
      <c r="N29" s="125">
        <f t="shared" si="1"/>
        <v>0</v>
      </c>
    </row>
    <row r="30" spans="1:14" ht="15.75" thickBot="1">
      <c r="A30" s="136"/>
      <c r="B30" s="137"/>
      <c r="C30" s="138"/>
      <c r="D30" s="138"/>
      <c r="E30" s="139"/>
      <c r="F30" s="139"/>
      <c r="G30" s="140"/>
      <c r="H30" s="140"/>
      <c r="I30" s="123">
        <f t="shared" si="0"/>
        <v>0</v>
      </c>
      <c r="J30" s="141"/>
      <c r="K30" s="140"/>
      <c r="L30" s="140"/>
      <c r="M30" s="139"/>
      <c r="N30" s="125">
        <f t="shared" si="1"/>
        <v>0</v>
      </c>
    </row>
    <row r="31" spans="1:14" ht="16.5" thickBot="1" thickTop="1">
      <c r="A31" s="142"/>
      <c r="B31" s="143"/>
      <c r="C31" s="144"/>
      <c r="D31" s="145" t="s">
        <v>110</v>
      </c>
      <c r="E31" s="146"/>
      <c r="F31" s="146"/>
      <c r="G31" s="147">
        <f>SUM(G7:G30)</f>
        <v>36</v>
      </c>
      <c r="H31" s="147">
        <f>SUM(H7:H30)</f>
        <v>53</v>
      </c>
      <c r="I31" s="148">
        <f>SUM(I7:I30)</f>
        <v>89</v>
      </c>
      <c r="J31" s="149"/>
      <c r="K31" s="147"/>
      <c r="L31" s="147">
        <f>SUM(L7:L30)</f>
        <v>104</v>
      </c>
      <c r="M31" s="146">
        <f>SUM(M7:M30)</f>
        <v>145</v>
      </c>
      <c r="N31" s="150">
        <f>SUM(N7:N30)</f>
        <v>249</v>
      </c>
    </row>
    <row r="32" spans="1:14" ht="15.75" thickTop="1">
      <c r="A32" s="93"/>
      <c r="B32" s="93"/>
      <c r="C32" s="94"/>
      <c r="D32" s="94"/>
      <c r="E32" s="100"/>
      <c r="F32" s="93"/>
      <c r="G32" s="94"/>
      <c r="H32" s="94"/>
      <c r="I32" s="94"/>
      <c r="J32" s="94"/>
      <c r="K32" s="94"/>
      <c r="L32" s="94"/>
      <c r="M32" s="93"/>
      <c r="N32" s="93"/>
    </row>
    <row r="33" spans="1:14" ht="15.75">
      <c r="A33" s="99" t="s">
        <v>111</v>
      </c>
      <c r="B33" s="93"/>
      <c r="C33" s="93"/>
      <c r="D33" s="93"/>
      <c r="E33" s="361" t="s">
        <v>98</v>
      </c>
      <c r="F33" s="361"/>
      <c r="G33" s="361"/>
      <c r="H33" s="361"/>
      <c r="I33" s="361" t="s">
        <v>98</v>
      </c>
      <c r="J33" s="361"/>
      <c r="K33" s="361"/>
      <c r="L33" s="361"/>
      <c r="M33" s="362"/>
      <c r="N33" s="362"/>
    </row>
    <row r="34" spans="1:14" ht="27" thickBot="1">
      <c r="A34" s="151" t="s">
        <v>100</v>
      </c>
      <c r="B34" s="151" t="s">
        <v>101</v>
      </c>
      <c r="C34" s="104" t="s">
        <v>102</v>
      </c>
      <c r="D34" s="184" t="s">
        <v>103</v>
      </c>
      <c r="E34" s="107" t="s">
        <v>104</v>
      </c>
      <c r="F34" s="205" t="s">
        <v>112</v>
      </c>
      <c r="G34" s="205" t="s">
        <v>113</v>
      </c>
      <c r="H34" s="205" t="s">
        <v>114</v>
      </c>
      <c r="I34" s="205" t="s">
        <v>115</v>
      </c>
      <c r="J34" s="205" t="s">
        <v>116</v>
      </c>
      <c r="K34" s="104" t="s">
        <v>117</v>
      </c>
      <c r="L34" s="107" t="s">
        <v>118</v>
      </c>
      <c r="M34" s="104" t="s">
        <v>119</v>
      </c>
      <c r="N34" s="105" t="s">
        <v>120</v>
      </c>
    </row>
    <row r="35" spans="1:14" ht="15.75" thickTop="1">
      <c r="A35" s="152">
        <v>1</v>
      </c>
      <c r="B35" s="153" t="s">
        <v>105</v>
      </c>
      <c r="C35" s="154" t="s">
        <v>81</v>
      </c>
      <c r="D35" s="183" t="s">
        <v>82</v>
      </c>
      <c r="E35" s="155">
        <f>F7</f>
        <v>8</v>
      </c>
      <c r="F35" s="155">
        <v>348</v>
      </c>
      <c r="G35" s="155">
        <v>2</v>
      </c>
      <c r="H35" s="156">
        <v>3</v>
      </c>
      <c r="I35" s="157">
        <v>2</v>
      </c>
      <c r="J35" s="156">
        <v>0</v>
      </c>
      <c r="K35" s="156">
        <f>Data!BL4</f>
        <v>25</v>
      </c>
      <c r="L35" s="185">
        <f>IF(F35=0,"0",(K35*51)/F35)</f>
        <v>3.663793103448276</v>
      </c>
      <c r="M35" s="156">
        <f>Data!BK4</f>
        <v>254</v>
      </c>
      <c r="N35" s="158">
        <f>IF(M35=0,"0",M35/(M35+K35))</f>
        <v>0.910394265232975</v>
      </c>
    </row>
    <row r="36" spans="1:14" ht="15">
      <c r="A36" s="159">
        <v>30</v>
      </c>
      <c r="B36" s="160" t="s">
        <v>109</v>
      </c>
      <c r="C36" s="161" t="s">
        <v>81</v>
      </c>
      <c r="D36" s="161" t="s">
        <v>84</v>
      </c>
      <c r="E36" s="162">
        <v>4</v>
      </c>
      <c r="F36" s="163">
        <v>162</v>
      </c>
      <c r="G36" s="162">
        <v>1</v>
      </c>
      <c r="H36" s="162">
        <v>2</v>
      </c>
      <c r="I36" s="164">
        <v>0</v>
      </c>
      <c r="J36" s="162">
        <v>0</v>
      </c>
      <c r="K36" s="162">
        <f>Data!BL5</f>
        <v>19</v>
      </c>
      <c r="L36" s="186">
        <f>IF(F36=0,"0",(K36*51)/F36)</f>
        <v>5.981481481481482</v>
      </c>
      <c r="M36" s="162">
        <f>Data!BK5</f>
        <v>119</v>
      </c>
      <c r="N36" s="165">
        <f>IF(M36=0,"0",M36/(M36+K36))</f>
        <v>0.8623188405797102</v>
      </c>
    </row>
    <row r="37" spans="1:14" ht="15">
      <c r="A37" s="166">
        <v>31</v>
      </c>
      <c r="B37" s="167" t="s">
        <v>1</v>
      </c>
      <c r="C37" s="168" t="s">
        <v>81</v>
      </c>
      <c r="D37" s="120" t="s">
        <v>86</v>
      </c>
      <c r="E37" s="163">
        <f>F27</f>
        <v>0</v>
      </c>
      <c r="F37" s="163">
        <v>0</v>
      </c>
      <c r="G37" s="163">
        <v>0</v>
      </c>
      <c r="H37" s="162">
        <v>0</v>
      </c>
      <c r="I37" s="164">
        <v>0</v>
      </c>
      <c r="J37" s="162">
        <v>0</v>
      </c>
      <c r="K37" s="162">
        <f>Data!BL6</f>
        <v>0</v>
      </c>
      <c r="L37" s="186" t="str">
        <f>IF(F37=0,"0",(K37*45)/F37)</f>
        <v>0</v>
      </c>
      <c r="M37" s="162">
        <f>Data!BK6</f>
        <v>0</v>
      </c>
      <c r="N37" s="165" t="str">
        <f>IF(M37=0,"0",M37/(M37+K37))</f>
        <v>0</v>
      </c>
    </row>
    <row r="38" spans="1:14" ht="15">
      <c r="A38" s="166"/>
      <c r="B38" s="169"/>
      <c r="C38" s="169"/>
      <c r="D38" s="169"/>
      <c r="E38" s="366" t="s">
        <v>99</v>
      </c>
      <c r="F38" s="366"/>
      <c r="G38" s="366"/>
      <c r="H38" s="366"/>
      <c r="I38" s="366"/>
      <c r="J38" s="366"/>
      <c r="K38" s="366"/>
      <c r="L38" s="366"/>
      <c r="M38" s="367"/>
      <c r="N38" s="367"/>
    </row>
    <row r="39" spans="1:14" ht="15">
      <c r="A39" s="170">
        <v>1</v>
      </c>
      <c r="B39" s="171" t="s">
        <v>105</v>
      </c>
      <c r="C39" s="172" t="s">
        <v>81</v>
      </c>
      <c r="D39" s="120" t="s">
        <v>82</v>
      </c>
      <c r="E39" s="163">
        <f>K7</f>
        <v>18</v>
      </c>
      <c r="F39" s="163">
        <v>715</v>
      </c>
      <c r="G39" s="162">
        <v>6</v>
      </c>
      <c r="H39" s="173">
        <v>7</v>
      </c>
      <c r="I39" s="162">
        <v>2</v>
      </c>
      <c r="J39" s="162">
        <v>0</v>
      </c>
      <c r="K39" s="174">
        <f>Data!F4</f>
        <v>46</v>
      </c>
      <c r="L39" s="187">
        <f>IF(F39=0,"0",(K39*51)/F39)</f>
        <v>3.281118881118881</v>
      </c>
      <c r="M39" s="163">
        <f>Data!E4</f>
        <v>507</v>
      </c>
      <c r="N39" s="165">
        <f>IF(M39=0,"0",M39/(M39+K39))</f>
        <v>0.9168173598553345</v>
      </c>
    </row>
    <row r="40" spans="1:14" ht="15">
      <c r="A40" s="159">
        <v>30</v>
      </c>
      <c r="B40" s="160" t="s">
        <v>109</v>
      </c>
      <c r="C40" s="161" t="s">
        <v>81</v>
      </c>
      <c r="D40" s="161" t="s">
        <v>84</v>
      </c>
      <c r="E40" s="162">
        <f>K26</f>
        <v>12</v>
      </c>
      <c r="F40" s="162">
        <v>524</v>
      </c>
      <c r="G40" s="162">
        <v>4</v>
      </c>
      <c r="H40" s="173">
        <v>4</v>
      </c>
      <c r="I40" s="162">
        <v>0</v>
      </c>
      <c r="J40" s="162">
        <v>1</v>
      </c>
      <c r="K40" s="174">
        <f>Data!F5</f>
        <v>47</v>
      </c>
      <c r="L40" s="187">
        <f>IF(F40=0,"0",(K40*51)/F40)</f>
        <v>4.574427480916031</v>
      </c>
      <c r="M40" s="163">
        <f>Data!E5</f>
        <v>368</v>
      </c>
      <c r="N40" s="165">
        <f>IF(M40=0,"0",M40/(M40+K40))</f>
        <v>0.8867469879518072</v>
      </c>
    </row>
    <row r="41" spans="1:14" ht="15">
      <c r="A41" s="166">
        <v>31</v>
      </c>
      <c r="B41" s="167" t="s">
        <v>1</v>
      </c>
      <c r="C41" s="168" t="s">
        <v>81</v>
      </c>
      <c r="D41" s="120" t="s">
        <v>86</v>
      </c>
      <c r="E41" s="163">
        <f>K27</f>
        <v>4</v>
      </c>
      <c r="F41" s="163">
        <v>136</v>
      </c>
      <c r="G41" s="162">
        <v>1</v>
      </c>
      <c r="H41" s="173">
        <v>2</v>
      </c>
      <c r="I41" s="162">
        <v>1</v>
      </c>
      <c r="J41" s="162">
        <v>0</v>
      </c>
      <c r="K41" s="174">
        <f>Data!F6</f>
        <v>17</v>
      </c>
      <c r="L41" s="187">
        <f>IF(F41=0,"0",(K41*51)/F41)</f>
        <v>6.375</v>
      </c>
      <c r="M41" s="163">
        <f>Data!E6</f>
        <v>81</v>
      </c>
      <c r="N41" s="165">
        <f>IF(M41=0,"0",M41/(M41+K41))</f>
        <v>0.826530612244898</v>
      </c>
    </row>
  </sheetData>
  <sheetProtection/>
  <mergeCells count="5">
    <mergeCell ref="E1:F1"/>
    <mergeCell ref="F5:I5"/>
    <mergeCell ref="K5:N5"/>
    <mergeCell ref="E33:N33"/>
    <mergeCell ref="E38:N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02"/>
  <sheetViews>
    <sheetView zoomScalePageLayoutView="0" workbookViewId="0" topLeftCell="A67">
      <selection activeCell="A55" sqref="A55:BL101"/>
    </sheetView>
  </sheetViews>
  <sheetFormatPr defaultColWidth="9.140625" defaultRowHeight="15"/>
  <cols>
    <col min="1" max="1" width="5.57421875" style="0" customWidth="1"/>
    <col min="2" max="2" width="20.8515625" style="0" customWidth="1"/>
    <col min="3" max="4" width="12.7109375" style="0" customWidth="1"/>
    <col min="5" max="6" width="4.57421875" style="0" hidden="1" customWidth="1"/>
    <col min="7" max="50" width="9.140625" style="0" hidden="1" customWidth="1"/>
    <col min="51" max="52" width="9.140625" style="0" customWidth="1"/>
  </cols>
  <sheetData>
    <row r="1" spans="2:64" ht="22.5" customHeight="1">
      <c r="B1" s="1"/>
      <c r="C1" s="1" t="s">
        <v>62</v>
      </c>
      <c r="D1" s="1"/>
      <c r="G1" s="393" t="s">
        <v>22</v>
      </c>
      <c r="H1" s="393"/>
      <c r="I1" s="370" t="s">
        <v>29</v>
      </c>
      <c r="J1" s="370"/>
      <c r="K1" s="370" t="s">
        <v>23</v>
      </c>
      <c r="L1" s="370"/>
      <c r="M1" s="379" t="s">
        <v>24</v>
      </c>
      <c r="N1" s="379"/>
      <c r="O1" s="378" t="s">
        <v>30</v>
      </c>
      <c r="P1" s="378"/>
      <c r="Q1" s="378" t="s">
        <v>63</v>
      </c>
      <c r="R1" s="378"/>
      <c r="S1" s="395" t="s">
        <v>71</v>
      </c>
      <c r="T1" s="395"/>
      <c r="U1" s="395" t="s">
        <v>72</v>
      </c>
      <c r="V1" s="395"/>
      <c r="W1" s="379" t="s">
        <v>73</v>
      </c>
      <c r="X1" s="379"/>
      <c r="Y1" s="378" t="s">
        <v>76</v>
      </c>
      <c r="Z1" s="378"/>
      <c r="AA1" s="370" t="s">
        <v>172</v>
      </c>
      <c r="AB1" s="370"/>
      <c r="AC1" s="397" t="s">
        <v>175</v>
      </c>
      <c r="AD1" s="398"/>
      <c r="AE1" s="380" t="s">
        <v>176</v>
      </c>
      <c r="AF1" s="381"/>
      <c r="AG1" s="380" t="s">
        <v>177</v>
      </c>
      <c r="AH1" s="408"/>
      <c r="AI1" s="409" t="s">
        <v>178</v>
      </c>
      <c r="AJ1" s="410"/>
      <c r="AK1" s="386" t="s">
        <v>179</v>
      </c>
      <c r="AL1" s="387"/>
      <c r="AM1" s="386" t="s">
        <v>76</v>
      </c>
      <c r="AN1" s="387"/>
      <c r="AO1" s="370" t="s">
        <v>72</v>
      </c>
      <c r="AP1" s="370"/>
      <c r="AQ1" s="370" t="s">
        <v>181</v>
      </c>
      <c r="AR1" s="370"/>
      <c r="AS1" s="411" t="s">
        <v>196</v>
      </c>
      <c r="AT1" s="411"/>
      <c r="AU1" s="393" t="s">
        <v>181</v>
      </c>
      <c r="AV1" s="393"/>
      <c r="AW1" s="371" t="s">
        <v>73</v>
      </c>
      <c r="AX1" s="372"/>
      <c r="AY1" s="373" t="s">
        <v>201</v>
      </c>
      <c r="AZ1" s="374"/>
      <c r="BA1" s="370" t="s">
        <v>22</v>
      </c>
      <c r="BB1" s="370"/>
      <c r="BC1" s="378" t="s">
        <v>24</v>
      </c>
      <c r="BD1" s="378"/>
      <c r="BE1" s="370" t="s">
        <v>203</v>
      </c>
      <c r="BF1" s="370"/>
      <c r="BG1" s="412" t="s">
        <v>235</v>
      </c>
      <c r="BH1" s="412"/>
      <c r="BI1" s="412" t="s">
        <v>72</v>
      </c>
      <c r="BJ1" s="412"/>
      <c r="BK1" s="385" t="s">
        <v>89</v>
      </c>
      <c r="BL1" s="385"/>
    </row>
    <row r="2" spans="7:64" ht="23.25" customHeight="1">
      <c r="G2" s="375" t="s">
        <v>2</v>
      </c>
      <c r="H2" s="375"/>
      <c r="I2" s="375" t="s">
        <v>3</v>
      </c>
      <c r="J2" s="375"/>
      <c r="K2" s="375" t="s">
        <v>4</v>
      </c>
      <c r="L2" s="375"/>
      <c r="M2" s="375" t="s">
        <v>5</v>
      </c>
      <c r="N2" s="375"/>
      <c r="O2" s="375" t="s">
        <v>6</v>
      </c>
      <c r="P2" s="375"/>
      <c r="Q2" s="375" t="s">
        <v>7</v>
      </c>
      <c r="R2" s="375"/>
      <c r="S2" s="375" t="s">
        <v>8</v>
      </c>
      <c r="T2" s="375"/>
      <c r="U2" s="375" t="s">
        <v>9</v>
      </c>
      <c r="V2" s="375"/>
      <c r="W2" s="375" t="s">
        <v>10</v>
      </c>
      <c r="X2" s="375"/>
      <c r="Y2" s="375" t="s">
        <v>11</v>
      </c>
      <c r="Z2" s="375"/>
      <c r="AA2" s="375" t="s">
        <v>12</v>
      </c>
      <c r="AB2" s="375"/>
      <c r="AC2" s="375" t="s">
        <v>13</v>
      </c>
      <c r="AD2" s="388"/>
      <c r="AE2" s="375" t="s">
        <v>14</v>
      </c>
      <c r="AF2" s="375"/>
      <c r="AG2" s="396" t="s">
        <v>15</v>
      </c>
      <c r="AH2" s="375"/>
      <c r="AI2" s="375" t="s">
        <v>16</v>
      </c>
      <c r="AJ2" s="375"/>
      <c r="AK2" s="396" t="s">
        <v>17</v>
      </c>
      <c r="AL2" s="375"/>
      <c r="AM2" s="375" t="s">
        <v>18</v>
      </c>
      <c r="AN2" s="375"/>
      <c r="AO2" s="396" t="s">
        <v>19</v>
      </c>
      <c r="AP2" s="375"/>
      <c r="AQ2" s="375" t="s">
        <v>20</v>
      </c>
      <c r="AR2" s="375"/>
      <c r="AS2" s="375" t="s">
        <v>21</v>
      </c>
      <c r="AT2" s="375"/>
      <c r="AU2" s="375" t="s">
        <v>197</v>
      </c>
      <c r="AV2" s="375"/>
      <c r="AW2" s="375" t="s">
        <v>198</v>
      </c>
      <c r="AX2" s="375"/>
      <c r="AY2" s="375" t="s">
        <v>199</v>
      </c>
      <c r="AZ2" s="375"/>
      <c r="BA2" s="375" t="s">
        <v>200</v>
      </c>
      <c r="BB2" s="375"/>
      <c r="BC2" s="375" t="s">
        <v>202</v>
      </c>
      <c r="BD2" s="375"/>
      <c r="BE2" s="375" t="s">
        <v>234</v>
      </c>
      <c r="BF2" s="375"/>
      <c r="BG2" s="375" t="s">
        <v>236</v>
      </c>
      <c r="BH2" s="375"/>
      <c r="BI2" s="375" t="s">
        <v>237</v>
      </c>
      <c r="BJ2" s="375"/>
      <c r="BK2" s="428" t="s">
        <v>96</v>
      </c>
      <c r="BL2" s="429"/>
    </row>
    <row r="3" spans="2:64" ht="20.25" customHeight="1">
      <c r="B3" s="204" t="s">
        <v>174</v>
      </c>
      <c r="C3" s="16" t="s">
        <v>60</v>
      </c>
      <c r="D3" s="16"/>
      <c r="E3" s="17"/>
      <c r="F3" s="18" t="e">
        <f>H3+J3+L3+N3+P3+R3+T3+V3+X3+Z3+AB3+AD3+AF3+AH3+AJ3+AL3+AN3+AP3+AR3+AT3</f>
        <v>#VALUE!</v>
      </c>
      <c r="G3" s="16" t="s">
        <v>25</v>
      </c>
      <c r="H3" s="16" t="s">
        <v>26</v>
      </c>
      <c r="I3" s="16" t="s">
        <v>25</v>
      </c>
      <c r="J3" s="16" t="s">
        <v>26</v>
      </c>
      <c r="K3" s="16" t="s">
        <v>25</v>
      </c>
      <c r="L3" s="16" t="s">
        <v>26</v>
      </c>
      <c r="M3" s="16" t="s">
        <v>25</v>
      </c>
      <c r="N3" s="16" t="s">
        <v>26</v>
      </c>
      <c r="O3" s="16" t="s">
        <v>25</v>
      </c>
      <c r="P3" s="16" t="s">
        <v>26</v>
      </c>
      <c r="Q3" s="16" t="s">
        <v>25</v>
      </c>
      <c r="R3" s="16" t="s">
        <v>26</v>
      </c>
      <c r="S3" s="16" t="s">
        <v>25</v>
      </c>
      <c r="T3" s="16" t="s">
        <v>26</v>
      </c>
      <c r="U3" s="16" t="s">
        <v>25</v>
      </c>
      <c r="V3" s="16" t="s">
        <v>26</v>
      </c>
      <c r="W3" s="16" t="s">
        <v>25</v>
      </c>
      <c r="X3" s="16" t="s">
        <v>26</v>
      </c>
      <c r="Y3" s="16" t="s">
        <v>25</v>
      </c>
      <c r="Z3" s="16" t="s">
        <v>26</v>
      </c>
      <c r="AA3" s="16" t="s">
        <v>25</v>
      </c>
      <c r="AB3" s="16" t="s">
        <v>26</v>
      </c>
      <c r="AC3" s="16" t="s">
        <v>25</v>
      </c>
      <c r="AD3" s="210" t="s">
        <v>26</v>
      </c>
      <c r="AE3" s="195" t="s">
        <v>25</v>
      </c>
      <c r="AF3" s="195" t="s">
        <v>26</v>
      </c>
      <c r="AG3" s="34" t="s">
        <v>25</v>
      </c>
      <c r="AH3" s="16" t="s">
        <v>26</v>
      </c>
      <c r="AI3" s="195" t="s">
        <v>25</v>
      </c>
      <c r="AJ3" s="195" t="s">
        <v>26</v>
      </c>
      <c r="AK3" s="34" t="s">
        <v>25</v>
      </c>
      <c r="AL3" s="16" t="s">
        <v>26</v>
      </c>
      <c r="AM3" s="195" t="s">
        <v>25</v>
      </c>
      <c r="AN3" s="195" t="s">
        <v>26</v>
      </c>
      <c r="AO3" s="34" t="s">
        <v>25</v>
      </c>
      <c r="AP3" s="16" t="s">
        <v>26</v>
      </c>
      <c r="AQ3" s="16" t="s">
        <v>25</v>
      </c>
      <c r="AR3" s="16" t="s">
        <v>26</v>
      </c>
      <c r="AS3" s="195" t="s">
        <v>25</v>
      </c>
      <c r="AT3" s="195" t="s">
        <v>26</v>
      </c>
      <c r="AU3" s="195" t="s">
        <v>25</v>
      </c>
      <c r="AV3" s="195" t="s">
        <v>26</v>
      </c>
      <c r="AW3" s="195" t="s">
        <v>25</v>
      </c>
      <c r="AX3" s="195" t="s">
        <v>26</v>
      </c>
      <c r="AY3" s="195" t="s">
        <v>25</v>
      </c>
      <c r="AZ3" s="195" t="s">
        <v>26</v>
      </c>
      <c r="BA3" s="195" t="s">
        <v>25</v>
      </c>
      <c r="BB3" s="195" t="s">
        <v>26</v>
      </c>
      <c r="BC3" s="195" t="s">
        <v>25</v>
      </c>
      <c r="BD3" s="195" t="s">
        <v>26</v>
      </c>
      <c r="BE3" s="195" t="s">
        <v>25</v>
      </c>
      <c r="BF3" s="195" t="s">
        <v>26</v>
      </c>
      <c r="BG3" s="195" t="s">
        <v>25</v>
      </c>
      <c r="BH3" s="195" t="s">
        <v>26</v>
      </c>
      <c r="BI3" s="195" t="s">
        <v>25</v>
      </c>
      <c r="BJ3" s="195" t="s">
        <v>26</v>
      </c>
      <c r="BK3" s="182" t="s">
        <v>25</v>
      </c>
      <c r="BL3" s="182" t="s">
        <v>26</v>
      </c>
    </row>
    <row r="4" spans="1:64" ht="15.75">
      <c r="A4" s="17">
        <v>1</v>
      </c>
      <c r="B4" s="45" t="s">
        <v>0</v>
      </c>
      <c r="C4" s="47">
        <f>E4/(E4+F4)</f>
        <v>0.9168173598553345</v>
      </c>
      <c r="D4" s="6"/>
      <c r="E4" s="5">
        <f>G4+I4+K4+M4+O4+Q4+S4+U4+W4+Y4+AA4+AC4+AE4+AG4+AI4+AK4+AM4+AO4+AQ4+AS4+AU4+AW4+AY4+BA4+BC4+BE4+BG4+BI4</f>
        <v>507</v>
      </c>
      <c r="F4" s="5">
        <f>H4+J4+L4+N4+P4+R4+T4+V4+X4+Z4+AB4+AD4+AF4+AH4+AJ4+AL4+AN4+AP4+AR4+AT4+AV4+AX4+AZ4+BB4+BD4+BF4+BH4+BJ4</f>
        <v>46</v>
      </c>
      <c r="G4" s="54">
        <v>13</v>
      </c>
      <c r="H4" s="55">
        <v>0</v>
      </c>
      <c r="I4" s="54">
        <v>15</v>
      </c>
      <c r="J4" s="56">
        <v>1</v>
      </c>
      <c r="K4" s="57"/>
      <c r="L4" s="56"/>
      <c r="M4" s="57">
        <v>44</v>
      </c>
      <c r="N4" s="56">
        <v>6</v>
      </c>
      <c r="O4" s="57">
        <v>39</v>
      </c>
      <c r="P4" s="56">
        <v>3</v>
      </c>
      <c r="Q4" s="57">
        <v>35</v>
      </c>
      <c r="R4" s="56">
        <v>3</v>
      </c>
      <c r="S4" s="57"/>
      <c r="T4" s="56"/>
      <c r="U4" s="57">
        <v>49</v>
      </c>
      <c r="V4" s="56">
        <v>5</v>
      </c>
      <c r="W4" s="57"/>
      <c r="X4" s="56"/>
      <c r="Y4" s="57">
        <v>27</v>
      </c>
      <c r="Z4" s="56">
        <v>5</v>
      </c>
      <c r="AA4" s="57"/>
      <c r="AB4" s="56"/>
      <c r="AC4" s="57">
        <v>7</v>
      </c>
      <c r="AD4" s="58">
        <v>1</v>
      </c>
      <c r="AE4" s="57">
        <v>30</v>
      </c>
      <c r="AF4" s="56">
        <v>2</v>
      </c>
      <c r="AG4" s="57"/>
      <c r="AH4" s="56"/>
      <c r="AI4" s="57">
        <v>33</v>
      </c>
      <c r="AJ4" s="56">
        <v>2</v>
      </c>
      <c r="AK4" s="57">
        <v>27</v>
      </c>
      <c r="AL4" s="56">
        <v>3</v>
      </c>
      <c r="AM4" s="57">
        <v>5</v>
      </c>
      <c r="AN4" s="56">
        <v>0</v>
      </c>
      <c r="AO4" s="57">
        <v>40</v>
      </c>
      <c r="AP4" s="56">
        <v>3</v>
      </c>
      <c r="AQ4" s="57"/>
      <c r="AR4" s="56"/>
      <c r="AS4" s="57">
        <v>26</v>
      </c>
      <c r="AT4" s="56">
        <v>1</v>
      </c>
      <c r="AU4" s="57"/>
      <c r="AV4" s="56"/>
      <c r="AW4" s="57">
        <v>35</v>
      </c>
      <c r="AX4" s="56">
        <v>2</v>
      </c>
      <c r="AY4" s="57">
        <v>42</v>
      </c>
      <c r="AZ4" s="56">
        <v>3</v>
      </c>
      <c r="BA4" s="57"/>
      <c r="BB4" s="56"/>
      <c r="BC4" s="58"/>
      <c r="BD4" s="58"/>
      <c r="BE4" s="57"/>
      <c r="BF4" s="56"/>
      <c r="BG4" s="57">
        <v>26</v>
      </c>
      <c r="BH4" s="56">
        <v>2</v>
      </c>
      <c r="BI4" s="57">
        <v>14</v>
      </c>
      <c r="BJ4" s="56">
        <v>4</v>
      </c>
      <c r="BK4">
        <f aca="true" t="shared" si="0" ref="BK4:BL6">M4+O4+Q4+Y4+AK4+AM4+W4+AW4+AY4</f>
        <v>254</v>
      </c>
      <c r="BL4">
        <f t="shared" si="0"/>
        <v>25</v>
      </c>
    </row>
    <row r="5" spans="1:64" ht="15.75">
      <c r="A5" s="17">
        <v>30</v>
      </c>
      <c r="B5" s="45" t="s">
        <v>64</v>
      </c>
      <c r="C5" s="47">
        <f>E5/(E5+F5)</f>
        <v>0.8867469879518072</v>
      </c>
      <c r="D5" s="6"/>
      <c r="E5" s="5">
        <f aca="true" t="shared" si="1" ref="E5:E10">G5+I5+K5+M5+O5+Q5+S5+U5+W5+Y5+AA5+AC5+AE5+AG5+AI5+AK5+AM5+AO5+AQ5+AS5+AU5+AW5+AY5+BA5+BC5+BE5+BG5+BI5</f>
        <v>368</v>
      </c>
      <c r="F5" s="5">
        <f aca="true" t="shared" si="2" ref="F5:F10">H5+J5+L5+N5+P5+R5+T5+V5+X5+Z5+AB5+AD5+AF5+AH5+AJ5+AL5+AN5+AP5+AR5+AT5+AV5+AX5+AZ5+BB5+BD5+BF5+BH5+BJ5</f>
        <v>47</v>
      </c>
      <c r="G5" s="59">
        <v>9</v>
      </c>
      <c r="H5" s="60">
        <v>1</v>
      </c>
      <c r="I5" s="59">
        <v>19</v>
      </c>
      <c r="J5" s="61">
        <v>3</v>
      </c>
      <c r="K5" s="62">
        <v>32</v>
      </c>
      <c r="L5" s="61">
        <v>3</v>
      </c>
      <c r="M5" s="62"/>
      <c r="N5" s="61"/>
      <c r="O5" s="62"/>
      <c r="P5" s="61"/>
      <c r="Q5" s="62"/>
      <c r="R5" s="61"/>
      <c r="S5" s="62">
        <v>36</v>
      </c>
      <c r="T5" s="61">
        <v>1</v>
      </c>
      <c r="U5" s="62"/>
      <c r="V5" s="61"/>
      <c r="W5" s="62">
        <v>37</v>
      </c>
      <c r="X5" s="61">
        <v>3</v>
      </c>
      <c r="Y5" s="62">
        <v>10</v>
      </c>
      <c r="Z5" s="61">
        <v>2</v>
      </c>
      <c r="AA5" s="62">
        <v>39</v>
      </c>
      <c r="AB5" s="61">
        <v>6</v>
      </c>
      <c r="AC5" s="62">
        <v>26</v>
      </c>
      <c r="AD5" s="63">
        <v>8</v>
      </c>
      <c r="AE5" s="62"/>
      <c r="AF5" s="61"/>
      <c r="AG5" s="62">
        <v>33</v>
      </c>
      <c r="AH5" s="61">
        <v>0</v>
      </c>
      <c r="AI5" s="62"/>
      <c r="AJ5" s="61"/>
      <c r="AK5" s="62"/>
      <c r="AL5" s="61"/>
      <c r="AM5" s="62">
        <v>35</v>
      </c>
      <c r="AN5" s="61">
        <v>7</v>
      </c>
      <c r="AO5" s="62"/>
      <c r="AP5" s="61"/>
      <c r="AQ5" s="62"/>
      <c r="AR5" s="61"/>
      <c r="AS5" s="62"/>
      <c r="AT5" s="86"/>
      <c r="AU5" s="62">
        <v>37</v>
      </c>
      <c r="AV5" s="61">
        <v>4</v>
      </c>
      <c r="AW5" s="62"/>
      <c r="AX5" s="86"/>
      <c r="AY5" s="62"/>
      <c r="AZ5" s="86"/>
      <c r="BA5" s="62"/>
      <c r="BB5" s="86"/>
      <c r="BC5" s="63">
        <v>37</v>
      </c>
      <c r="BD5" s="63">
        <v>7</v>
      </c>
      <c r="BE5" s="62"/>
      <c r="BF5" s="86"/>
      <c r="BG5" s="62"/>
      <c r="BH5" s="86"/>
      <c r="BI5" s="62">
        <v>18</v>
      </c>
      <c r="BJ5" s="61">
        <v>2</v>
      </c>
      <c r="BK5">
        <f>M5+O5+Q5+Y5+AK5+AM5+W5+AW5+AY5+BC5</f>
        <v>119</v>
      </c>
      <c r="BL5">
        <f>N5+P5+R5+Z5+AL5+AN5+X5+AX5+AZ5+BD5</f>
        <v>19</v>
      </c>
    </row>
    <row r="6" spans="1:64" ht="16.5" thickBot="1">
      <c r="A6" s="19">
        <v>31</v>
      </c>
      <c r="B6" s="46" t="s">
        <v>1</v>
      </c>
      <c r="C6" s="47">
        <f>E6/(E6+F6)</f>
        <v>0.826530612244898</v>
      </c>
      <c r="D6" s="6"/>
      <c r="E6" s="5">
        <f t="shared" si="1"/>
        <v>81</v>
      </c>
      <c r="F6" s="5">
        <f t="shared" si="2"/>
        <v>17</v>
      </c>
      <c r="G6" s="59">
        <v>8</v>
      </c>
      <c r="H6" s="60">
        <v>1</v>
      </c>
      <c r="I6" s="59">
        <v>9</v>
      </c>
      <c r="J6" s="61">
        <v>4</v>
      </c>
      <c r="K6" s="62"/>
      <c r="L6" s="61"/>
      <c r="M6" s="62"/>
      <c r="N6" s="61"/>
      <c r="O6" s="62"/>
      <c r="P6" s="61"/>
      <c r="Q6" s="62"/>
      <c r="R6" s="61"/>
      <c r="S6" s="62"/>
      <c r="T6" s="61"/>
      <c r="U6" s="62"/>
      <c r="V6" s="61"/>
      <c r="W6" s="62"/>
      <c r="X6" s="61"/>
      <c r="Y6" s="62"/>
      <c r="Z6" s="61"/>
      <c r="AA6" s="62"/>
      <c r="AB6" s="61"/>
      <c r="AC6" s="62"/>
      <c r="AD6" s="63"/>
      <c r="AE6" s="62"/>
      <c r="AF6" s="61"/>
      <c r="AG6" s="62"/>
      <c r="AH6" s="61"/>
      <c r="AI6" s="62"/>
      <c r="AJ6" s="61"/>
      <c r="AK6" s="62"/>
      <c r="AL6" s="61"/>
      <c r="AM6" s="62"/>
      <c r="AN6" s="61"/>
      <c r="AO6" s="62"/>
      <c r="AP6" s="61"/>
      <c r="AQ6" s="62">
        <v>28</v>
      </c>
      <c r="AR6" s="61">
        <v>7</v>
      </c>
      <c r="AS6" s="62"/>
      <c r="AT6" s="86"/>
      <c r="AU6" s="62"/>
      <c r="AV6" s="86"/>
      <c r="AW6" s="62"/>
      <c r="AX6" s="86"/>
      <c r="AY6" s="62"/>
      <c r="AZ6" s="86"/>
      <c r="BA6" s="62">
        <v>36</v>
      </c>
      <c r="BB6" s="61">
        <v>5</v>
      </c>
      <c r="BC6" s="63"/>
      <c r="BD6" s="63"/>
      <c r="BE6" s="62"/>
      <c r="BF6" s="86"/>
      <c r="BG6" s="62"/>
      <c r="BH6" s="86"/>
      <c r="BI6" s="62"/>
      <c r="BJ6" s="86"/>
      <c r="BK6">
        <f t="shared" si="0"/>
        <v>0</v>
      </c>
      <c r="BL6">
        <f t="shared" si="0"/>
        <v>0</v>
      </c>
    </row>
    <row r="7" spans="1:64" ht="16.5" thickBot="1">
      <c r="A7" s="20"/>
      <c r="B7" s="22" t="s">
        <v>49</v>
      </c>
      <c r="C7" s="49">
        <f>E7/(E7+F7)</f>
        <v>0.8959700093720713</v>
      </c>
      <c r="D7" s="6"/>
      <c r="E7" s="5">
        <f t="shared" si="1"/>
        <v>956</v>
      </c>
      <c r="F7" s="5">
        <f t="shared" si="2"/>
        <v>111</v>
      </c>
      <c r="G7" s="59">
        <f>SUM(G4:G6)</f>
        <v>30</v>
      </c>
      <c r="H7" s="60">
        <f>SUM(H4:H6)</f>
        <v>2</v>
      </c>
      <c r="I7" s="59">
        <f aca="true" t="shared" si="3" ref="I7:BD7">SUM(I4:I6)</f>
        <v>43</v>
      </c>
      <c r="J7" s="61">
        <f t="shared" si="3"/>
        <v>8</v>
      </c>
      <c r="K7" s="62">
        <f t="shared" si="3"/>
        <v>32</v>
      </c>
      <c r="L7" s="61">
        <f t="shared" si="3"/>
        <v>3</v>
      </c>
      <c r="M7" s="62">
        <f t="shared" si="3"/>
        <v>44</v>
      </c>
      <c r="N7" s="61">
        <f t="shared" si="3"/>
        <v>6</v>
      </c>
      <c r="O7" s="62">
        <f t="shared" si="3"/>
        <v>39</v>
      </c>
      <c r="P7" s="61">
        <f t="shared" si="3"/>
        <v>3</v>
      </c>
      <c r="Q7" s="62">
        <f t="shared" si="3"/>
        <v>35</v>
      </c>
      <c r="R7" s="61">
        <f t="shared" si="3"/>
        <v>3</v>
      </c>
      <c r="S7" s="62">
        <f t="shared" si="3"/>
        <v>36</v>
      </c>
      <c r="T7" s="61">
        <f t="shared" si="3"/>
        <v>1</v>
      </c>
      <c r="U7" s="62">
        <f t="shared" si="3"/>
        <v>49</v>
      </c>
      <c r="V7" s="61">
        <f t="shared" si="3"/>
        <v>5</v>
      </c>
      <c r="W7" s="62">
        <f t="shared" si="3"/>
        <v>37</v>
      </c>
      <c r="X7" s="61">
        <f t="shared" si="3"/>
        <v>3</v>
      </c>
      <c r="Y7" s="62">
        <f t="shared" si="3"/>
        <v>37</v>
      </c>
      <c r="Z7" s="61">
        <f t="shared" si="3"/>
        <v>7</v>
      </c>
      <c r="AA7" s="62">
        <f t="shared" si="3"/>
        <v>39</v>
      </c>
      <c r="AB7" s="61">
        <f t="shared" si="3"/>
        <v>6</v>
      </c>
      <c r="AC7" s="62">
        <f t="shared" si="3"/>
        <v>33</v>
      </c>
      <c r="AD7" s="63">
        <f t="shared" si="3"/>
        <v>9</v>
      </c>
      <c r="AE7" s="62">
        <f t="shared" si="3"/>
        <v>30</v>
      </c>
      <c r="AF7" s="61">
        <f t="shared" si="3"/>
        <v>2</v>
      </c>
      <c r="AG7" s="62">
        <f t="shared" si="3"/>
        <v>33</v>
      </c>
      <c r="AH7" s="61">
        <f t="shared" si="3"/>
        <v>0</v>
      </c>
      <c r="AI7" s="62">
        <f t="shared" si="3"/>
        <v>33</v>
      </c>
      <c r="AJ7" s="61">
        <f t="shared" si="3"/>
        <v>2</v>
      </c>
      <c r="AK7" s="62">
        <f t="shared" si="3"/>
        <v>27</v>
      </c>
      <c r="AL7" s="61">
        <f t="shared" si="3"/>
        <v>3</v>
      </c>
      <c r="AM7" s="62">
        <f t="shared" si="3"/>
        <v>40</v>
      </c>
      <c r="AN7" s="61">
        <f t="shared" si="3"/>
        <v>7</v>
      </c>
      <c r="AO7" s="62">
        <f t="shared" si="3"/>
        <v>40</v>
      </c>
      <c r="AP7" s="61">
        <f>SUM(AP4:AP6)+AP8</f>
        <v>4</v>
      </c>
      <c r="AQ7" s="62">
        <f t="shared" si="3"/>
        <v>28</v>
      </c>
      <c r="AR7" s="61">
        <f t="shared" si="3"/>
        <v>7</v>
      </c>
      <c r="AS7" s="62">
        <f t="shared" si="3"/>
        <v>26</v>
      </c>
      <c r="AT7" s="61">
        <f t="shared" si="3"/>
        <v>1</v>
      </c>
      <c r="AU7" s="62">
        <f t="shared" si="3"/>
        <v>37</v>
      </c>
      <c r="AV7" s="61">
        <f t="shared" si="3"/>
        <v>4</v>
      </c>
      <c r="AW7" s="62">
        <f t="shared" si="3"/>
        <v>35</v>
      </c>
      <c r="AX7" s="61">
        <f t="shared" si="3"/>
        <v>2</v>
      </c>
      <c r="AY7" s="62">
        <f t="shared" si="3"/>
        <v>42</v>
      </c>
      <c r="AZ7" s="61">
        <f t="shared" si="3"/>
        <v>3</v>
      </c>
      <c r="BA7" s="62">
        <f t="shared" si="3"/>
        <v>36</v>
      </c>
      <c r="BB7" s="61">
        <f t="shared" si="3"/>
        <v>5</v>
      </c>
      <c r="BC7" s="62">
        <f t="shared" si="3"/>
        <v>37</v>
      </c>
      <c r="BD7" s="61">
        <f t="shared" si="3"/>
        <v>7</v>
      </c>
      <c r="BE7" s="62">
        <f aca="true" t="shared" si="4" ref="BE7:BJ7">SUM(BE4:BE6)</f>
        <v>0</v>
      </c>
      <c r="BF7" s="61">
        <f t="shared" si="4"/>
        <v>0</v>
      </c>
      <c r="BG7" s="62">
        <f t="shared" si="4"/>
        <v>26</v>
      </c>
      <c r="BH7" s="61">
        <f t="shared" si="4"/>
        <v>2</v>
      </c>
      <c r="BI7" s="62">
        <f t="shared" si="4"/>
        <v>32</v>
      </c>
      <c r="BJ7" s="61">
        <f t="shared" si="4"/>
        <v>6</v>
      </c>
      <c r="BK7">
        <f>M7+O7+Q7+Y7+AK7+AM7+W7+AW7+AY7</f>
        <v>336</v>
      </c>
      <c r="BL7">
        <f>N7+P7+R7+Z7+AL7+AN7+X7+AX7+AZ7</f>
        <v>37</v>
      </c>
    </row>
    <row r="8" spans="2:64" ht="14.25" customHeight="1">
      <c r="B8" s="23" t="s">
        <v>180</v>
      </c>
      <c r="C8" s="6"/>
      <c r="D8" s="6"/>
      <c r="E8" s="5">
        <f t="shared" si="1"/>
        <v>0</v>
      </c>
      <c r="F8" s="5">
        <f t="shared" si="2"/>
        <v>1</v>
      </c>
      <c r="G8" s="59"/>
      <c r="H8" s="60"/>
      <c r="I8" s="59"/>
      <c r="J8" s="61"/>
      <c r="K8" s="62"/>
      <c r="L8" s="61"/>
      <c r="M8" s="62"/>
      <c r="N8" s="61"/>
      <c r="O8" s="62"/>
      <c r="P8" s="61"/>
      <c r="Q8" s="62"/>
      <c r="R8" s="61"/>
      <c r="S8" s="62"/>
      <c r="T8" s="61"/>
      <c r="U8" s="62"/>
      <c r="V8" s="61"/>
      <c r="W8" s="62"/>
      <c r="X8" s="61"/>
      <c r="Y8" s="62"/>
      <c r="Z8" s="61"/>
      <c r="AA8" s="62"/>
      <c r="AB8" s="61"/>
      <c r="AC8" s="62"/>
      <c r="AD8" s="63"/>
      <c r="AE8" s="62"/>
      <c r="AF8" s="61"/>
      <c r="AG8" s="62"/>
      <c r="AH8" s="61"/>
      <c r="AI8" s="62"/>
      <c r="AJ8" s="61"/>
      <c r="AK8" s="62"/>
      <c r="AL8" s="61"/>
      <c r="AM8" s="62"/>
      <c r="AN8" s="61"/>
      <c r="AO8" s="62"/>
      <c r="AP8" s="61">
        <v>1</v>
      </c>
      <c r="AQ8" s="62"/>
      <c r="AR8" s="61"/>
      <c r="AS8" s="62"/>
      <c r="AT8" s="86"/>
      <c r="AU8" s="62"/>
      <c r="AV8" s="86"/>
      <c r="AW8" s="62"/>
      <c r="AX8" s="86"/>
      <c r="AY8" s="62"/>
      <c r="AZ8" s="86"/>
      <c r="BA8" s="62"/>
      <c r="BB8" s="86"/>
      <c r="BC8" s="341"/>
      <c r="BD8" s="341"/>
      <c r="BE8" s="62"/>
      <c r="BF8" s="86"/>
      <c r="BG8" s="62"/>
      <c r="BH8" s="86"/>
      <c r="BI8" s="62"/>
      <c r="BJ8" s="86"/>
      <c r="BK8" s="5">
        <f>M8+O8+Q8+Y8+AK8+AM8+W8+AW8+AY8+BC8</f>
        <v>0</v>
      </c>
      <c r="BL8" s="5">
        <f>N8+P8+R8+Z8+AL8+AN8+X8+AX8+AZ8+BD8</f>
        <v>0</v>
      </c>
    </row>
    <row r="9" spans="2:64" ht="15.75">
      <c r="B9" s="50" t="s">
        <v>61</v>
      </c>
      <c r="C9" s="51">
        <f>E9/(E9+F9)</f>
        <v>0.8904109589041096</v>
      </c>
      <c r="D9" s="6"/>
      <c r="E9" s="5">
        <f t="shared" si="1"/>
        <v>845</v>
      </c>
      <c r="F9" s="5">
        <f t="shared" si="2"/>
        <v>104</v>
      </c>
      <c r="G9" s="64">
        <v>31</v>
      </c>
      <c r="H9" s="65">
        <v>3</v>
      </c>
      <c r="I9" s="64">
        <v>30</v>
      </c>
      <c r="J9" s="66">
        <v>3</v>
      </c>
      <c r="K9" s="67">
        <v>35</v>
      </c>
      <c r="L9" s="66">
        <v>4</v>
      </c>
      <c r="M9" s="67">
        <v>24</v>
      </c>
      <c r="N9" s="66">
        <v>2</v>
      </c>
      <c r="O9" s="67">
        <v>33</v>
      </c>
      <c r="P9" s="66">
        <v>3</v>
      </c>
      <c r="Q9" s="67">
        <v>39</v>
      </c>
      <c r="R9" s="66">
        <v>2</v>
      </c>
      <c r="S9" s="67">
        <v>28</v>
      </c>
      <c r="T9" s="66">
        <v>4</v>
      </c>
      <c r="U9" s="67">
        <v>31</v>
      </c>
      <c r="V9" s="66">
        <v>4</v>
      </c>
      <c r="W9" s="67">
        <v>32</v>
      </c>
      <c r="X9" s="66">
        <v>5</v>
      </c>
      <c r="Y9" s="67">
        <v>42</v>
      </c>
      <c r="Z9" s="66">
        <v>4</v>
      </c>
      <c r="AA9" s="67">
        <v>37</v>
      </c>
      <c r="AB9" s="66">
        <v>5</v>
      </c>
      <c r="AC9" s="67">
        <v>28</v>
      </c>
      <c r="AD9" s="68">
        <v>5</v>
      </c>
      <c r="AE9" s="67">
        <v>28</v>
      </c>
      <c r="AF9" s="66">
        <v>1</v>
      </c>
      <c r="AG9" s="67">
        <v>23</v>
      </c>
      <c r="AH9" s="66">
        <v>1</v>
      </c>
      <c r="AI9" s="67">
        <v>25</v>
      </c>
      <c r="AJ9" s="66">
        <v>3</v>
      </c>
      <c r="AK9" s="67">
        <v>34</v>
      </c>
      <c r="AL9" s="66">
        <v>8</v>
      </c>
      <c r="AM9" s="67">
        <v>32</v>
      </c>
      <c r="AN9" s="66">
        <v>1</v>
      </c>
      <c r="AO9" s="67">
        <v>27</v>
      </c>
      <c r="AP9" s="66">
        <v>1</v>
      </c>
      <c r="AQ9" s="67">
        <v>35</v>
      </c>
      <c r="AR9" s="66">
        <v>6</v>
      </c>
      <c r="AS9" s="67">
        <v>56</v>
      </c>
      <c r="AT9" s="66">
        <v>7</v>
      </c>
      <c r="AU9" s="67">
        <v>23</v>
      </c>
      <c r="AV9" s="66">
        <v>3</v>
      </c>
      <c r="AW9" s="67">
        <v>27</v>
      </c>
      <c r="AX9" s="66">
        <v>5</v>
      </c>
      <c r="AY9" s="67">
        <v>23</v>
      </c>
      <c r="AZ9" s="66">
        <v>3</v>
      </c>
      <c r="BA9" s="67">
        <v>25</v>
      </c>
      <c r="BB9" s="66">
        <v>5</v>
      </c>
      <c r="BC9" s="68">
        <v>32</v>
      </c>
      <c r="BD9" s="68">
        <v>3</v>
      </c>
      <c r="BE9" s="67"/>
      <c r="BF9" s="348">
        <v>9</v>
      </c>
      <c r="BG9" s="67">
        <v>36</v>
      </c>
      <c r="BH9" s="66">
        <v>3</v>
      </c>
      <c r="BI9" s="67">
        <v>29</v>
      </c>
      <c r="BJ9" s="66">
        <v>1</v>
      </c>
      <c r="BK9">
        <f>M9+O9+Q9+Y9+AK9+AM9+W9+AW9+AY9</f>
        <v>286</v>
      </c>
      <c r="BL9">
        <f>N9+P9+R9+Z9+AL9+AN9+X9+AX9+AZ9</f>
        <v>33</v>
      </c>
    </row>
    <row r="10" spans="2:46" ht="10.5" customHeight="1">
      <c r="B10" s="23"/>
      <c r="E10" s="5">
        <f t="shared" si="1"/>
        <v>0</v>
      </c>
      <c r="F10" s="5">
        <f t="shared" si="2"/>
        <v>0</v>
      </c>
      <c r="G10" s="10"/>
      <c r="H10" s="11"/>
      <c r="I10" s="10"/>
      <c r="J10" s="13"/>
      <c r="K10" s="15"/>
      <c r="L10" s="13"/>
      <c r="M10" s="15"/>
      <c r="N10" s="13"/>
      <c r="O10" s="15"/>
      <c r="P10" s="13"/>
      <c r="Q10" s="15"/>
      <c r="R10" s="13"/>
      <c r="S10" s="15"/>
      <c r="T10" s="13"/>
      <c r="U10" s="15"/>
      <c r="V10" s="13"/>
      <c r="W10" s="15"/>
      <c r="X10" s="13"/>
      <c r="Y10" s="15"/>
      <c r="Z10" s="13"/>
      <c r="AA10" s="15"/>
      <c r="AB10" s="13"/>
      <c r="AC10" s="15"/>
      <c r="AD10" s="28"/>
      <c r="AE10" s="15"/>
      <c r="AF10" s="13"/>
      <c r="AG10" s="15"/>
      <c r="AH10" s="13"/>
      <c r="AI10" s="15"/>
      <c r="AJ10" s="13"/>
      <c r="AK10" s="15"/>
      <c r="AL10" s="13"/>
      <c r="AM10" s="15"/>
      <c r="AN10" s="13"/>
      <c r="AO10" s="15"/>
      <c r="AP10" s="13"/>
      <c r="AQ10" s="15"/>
      <c r="AR10" s="13"/>
      <c r="AS10" s="15"/>
      <c r="AT10" s="13"/>
    </row>
    <row r="11" spans="1:62" ht="27" customHeight="1">
      <c r="A11" s="17"/>
      <c r="B11" s="39" t="s">
        <v>31</v>
      </c>
      <c r="C11" s="52" t="s">
        <v>77</v>
      </c>
      <c r="D11" s="40"/>
      <c r="E11" s="5" t="e">
        <f aca="true" t="shared" si="5" ref="E11:E74">G11+I11+K11+M11+O11+Q11+S11+U11+W11+Y11+AA11+AC11+AE11+AG11+AI11+AK11+AM11+AO11+AQ11+AS11+AU11+AW11+AY11+BA11+BC11+BE11+BG11+BI11</f>
        <v>#VALUE!</v>
      </c>
      <c r="F11" s="5" t="e">
        <f aca="true" t="shared" si="6" ref="F11:F74">H11+J11+L11+N11+P11+R11+T11+V11+X11+Z11+AB11+AD11+AF11+AH11+AJ11+AL11+AN11+AP11+AR11+AT11+AV11+AX11+AZ11+BB11+BD11+BF11+BH11+BJ11</f>
        <v>#VALUE!</v>
      </c>
      <c r="G11" s="16" t="s">
        <v>32</v>
      </c>
      <c r="H11" s="16" t="s">
        <v>33</v>
      </c>
      <c r="I11" s="16" t="s">
        <v>32</v>
      </c>
      <c r="J11" s="16" t="s">
        <v>33</v>
      </c>
      <c r="K11" s="16" t="s">
        <v>32</v>
      </c>
      <c r="L11" s="16" t="s">
        <v>33</v>
      </c>
      <c r="M11" s="16" t="s">
        <v>32</v>
      </c>
      <c r="N11" s="16" t="s">
        <v>33</v>
      </c>
      <c r="O11" s="16" t="s">
        <v>32</v>
      </c>
      <c r="P11" s="16" t="s">
        <v>33</v>
      </c>
      <c r="Q11" s="16" t="s">
        <v>32</v>
      </c>
      <c r="R11" s="16" t="s">
        <v>33</v>
      </c>
      <c r="S11" s="16" t="s">
        <v>32</v>
      </c>
      <c r="T11" s="16" t="s">
        <v>33</v>
      </c>
      <c r="U11" s="16" t="s">
        <v>32</v>
      </c>
      <c r="V11" s="16" t="s">
        <v>33</v>
      </c>
      <c r="W11" s="16" t="s">
        <v>32</v>
      </c>
      <c r="X11" s="16" t="s">
        <v>33</v>
      </c>
      <c r="Y11" s="16" t="s">
        <v>32</v>
      </c>
      <c r="Z11" s="16" t="s">
        <v>33</v>
      </c>
      <c r="AA11" s="16" t="s">
        <v>32</v>
      </c>
      <c r="AB11" s="16" t="s">
        <v>33</v>
      </c>
      <c r="AC11" s="16" t="s">
        <v>32</v>
      </c>
      <c r="AD11" s="210" t="s">
        <v>33</v>
      </c>
      <c r="AE11" s="195" t="s">
        <v>32</v>
      </c>
      <c r="AF11" s="195" t="s">
        <v>33</v>
      </c>
      <c r="AG11" s="195" t="s">
        <v>32</v>
      </c>
      <c r="AH11" s="195" t="s">
        <v>33</v>
      </c>
      <c r="AI11" s="195" t="s">
        <v>32</v>
      </c>
      <c r="AJ11" s="195" t="s">
        <v>33</v>
      </c>
      <c r="AK11" s="195" t="s">
        <v>32</v>
      </c>
      <c r="AL11" s="195" t="s">
        <v>33</v>
      </c>
      <c r="AM11" s="195" t="s">
        <v>32</v>
      </c>
      <c r="AN11" s="195" t="s">
        <v>33</v>
      </c>
      <c r="AO11" s="195" t="s">
        <v>32</v>
      </c>
      <c r="AP11" s="195" t="s">
        <v>33</v>
      </c>
      <c r="AQ11" s="195" t="s">
        <v>32</v>
      </c>
      <c r="AR11" s="195" t="s">
        <v>33</v>
      </c>
      <c r="AS11" s="195" t="s">
        <v>32</v>
      </c>
      <c r="AT11" s="195" t="s">
        <v>33</v>
      </c>
      <c r="AU11" s="195" t="s">
        <v>32</v>
      </c>
      <c r="AV11" s="195" t="s">
        <v>33</v>
      </c>
      <c r="AW11" s="195" t="s">
        <v>32</v>
      </c>
      <c r="AX11" s="195" t="s">
        <v>33</v>
      </c>
      <c r="AY11" s="195" t="s">
        <v>32</v>
      </c>
      <c r="AZ11" s="195" t="s">
        <v>33</v>
      </c>
      <c r="BA11" s="195" t="s">
        <v>32</v>
      </c>
      <c r="BB11" s="195" t="s">
        <v>33</v>
      </c>
      <c r="BC11" s="195" t="s">
        <v>32</v>
      </c>
      <c r="BD11" s="195" t="s">
        <v>33</v>
      </c>
      <c r="BE11" s="195" t="s">
        <v>32</v>
      </c>
      <c r="BF11" s="195" t="s">
        <v>33</v>
      </c>
      <c r="BG11" s="195" t="s">
        <v>32</v>
      </c>
      <c r="BH11" s="195" t="s">
        <v>33</v>
      </c>
      <c r="BI11" s="195" t="s">
        <v>32</v>
      </c>
      <c r="BJ11" s="195" t="s">
        <v>33</v>
      </c>
    </row>
    <row r="12" spans="1:62" ht="15.75">
      <c r="A12" s="35">
        <v>8</v>
      </c>
      <c r="B12" s="38" t="s">
        <v>42</v>
      </c>
      <c r="C12" s="48">
        <f aca="true" t="shared" si="7" ref="C12:C24">E12/(E12+F12)</f>
        <v>1</v>
      </c>
      <c r="D12" s="7"/>
      <c r="E12" s="5">
        <f t="shared" si="5"/>
        <v>1</v>
      </c>
      <c r="F12" s="5">
        <f t="shared" si="6"/>
        <v>0</v>
      </c>
      <c r="G12" s="54"/>
      <c r="H12" s="55"/>
      <c r="I12" s="54"/>
      <c r="J12" s="56"/>
      <c r="K12" s="57">
        <v>1</v>
      </c>
      <c r="L12" s="56">
        <v>0</v>
      </c>
      <c r="M12" s="57"/>
      <c r="N12" s="56"/>
      <c r="O12" s="57"/>
      <c r="P12" s="56"/>
      <c r="Q12" s="57"/>
      <c r="R12" s="56"/>
      <c r="S12" s="57"/>
      <c r="T12" s="56"/>
      <c r="U12" s="57"/>
      <c r="V12" s="56"/>
      <c r="W12" s="57"/>
      <c r="X12" s="56"/>
      <c r="Y12" s="57"/>
      <c r="Z12" s="56"/>
      <c r="AA12" s="57"/>
      <c r="AB12" s="56"/>
      <c r="AC12" s="57"/>
      <c r="AD12" s="58"/>
      <c r="AE12" s="57"/>
      <c r="AF12" s="56"/>
      <c r="AG12" s="57"/>
      <c r="AH12" s="56"/>
      <c r="AI12" s="57"/>
      <c r="AJ12" s="56"/>
      <c r="AK12" s="57"/>
      <c r="AL12" s="56"/>
      <c r="AM12" s="57"/>
      <c r="AN12" s="56"/>
      <c r="AO12" s="57"/>
      <c r="AP12" s="56"/>
      <c r="AQ12" s="57"/>
      <c r="AR12" s="56"/>
      <c r="AS12" s="57"/>
      <c r="AT12" s="56"/>
      <c r="AU12" s="57"/>
      <c r="AV12" s="56"/>
      <c r="AW12" s="57"/>
      <c r="AX12" s="56"/>
      <c r="AY12" s="57"/>
      <c r="AZ12" s="56"/>
      <c r="BA12" s="57"/>
      <c r="BB12" s="56"/>
      <c r="BC12" s="58"/>
      <c r="BD12" s="58"/>
      <c r="BE12" s="57"/>
      <c r="BF12" s="56"/>
      <c r="BG12" s="57"/>
      <c r="BH12" s="56"/>
      <c r="BI12" s="57"/>
      <c r="BJ12" s="56"/>
    </row>
    <row r="13" spans="1:62" ht="15.75">
      <c r="A13" s="17">
        <v>10</v>
      </c>
      <c r="B13" s="21" t="s">
        <v>34</v>
      </c>
      <c r="C13" s="48">
        <f t="shared" si="7"/>
        <v>0.6380789022298456</v>
      </c>
      <c r="D13" s="7"/>
      <c r="E13" s="5">
        <f>G13+I13+K13+M13+O13+Q13+S13+U13+W13+Y13+AA13+AC13+AE13+AG13+AI13+AK13+AM13+AO13+AQ13+AS13+AU13+AW13+AY13+BA13+BC13+BE13+BG13+BI13</f>
        <v>372</v>
      </c>
      <c r="F13" s="5">
        <f t="shared" si="6"/>
        <v>211</v>
      </c>
      <c r="G13" s="59">
        <v>9</v>
      </c>
      <c r="H13" s="60">
        <v>5</v>
      </c>
      <c r="I13" s="59">
        <v>11</v>
      </c>
      <c r="J13" s="61">
        <v>3</v>
      </c>
      <c r="K13" s="62">
        <v>15</v>
      </c>
      <c r="L13" s="61">
        <v>8</v>
      </c>
      <c r="M13" s="62">
        <v>11</v>
      </c>
      <c r="N13" s="61">
        <v>8</v>
      </c>
      <c r="O13" s="62">
        <v>12</v>
      </c>
      <c r="P13" s="61">
        <v>6</v>
      </c>
      <c r="Q13" s="62">
        <v>16</v>
      </c>
      <c r="R13" s="61">
        <v>8</v>
      </c>
      <c r="S13" s="62">
        <v>6</v>
      </c>
      <c r="T13" s="61">
        <v>3</v>
      </c>
      <c r="U13" s="62">
        <v>19</v>
      </c>
      <c r="V13" s="61">
        <v>9</v>
      </c>
      <c r="W13" s="62">
        <v>19</v>
      </c>
      <c r="X13" s="61">
        <v>5</v>
      </c>
      <c r="Y13" s="62">
        <v>15</v>
      </c>
      <c r="Z13" s="61">
        <v>9</v>
      </c>
      <c r="AA13" s="62">
        <v>17</v>
      </c>
      <c r="AB13" s="61">
        <v>13</v>
      </c>
      <c r="AC13" s="62">
        <v>15</v>
      </c>
      <c r="AD13" s="63">
        <v>8</v>
      </c>
      <c r="AE13" s="62">
        <v>12</v>
      </c>
      <c r="AF13" s="61">
        <v>6</v>
      </c>
      <c r="AG13" s="62">
        <v>10</v>
      </c>
      <c r="AH13" s="61">
        <v>9</v>
      </c>
      <c r="AI13" s="62">
        <v>12</v>
      </c>
      <c r="AJ13" s="61">
        <v>11</v>
      </c>
      <c r="AK13" s="62">
        <v>14</v>
      </c>
      <c r="AL13" s="61">
        <v>5</v>
      </c>
      <c r="AM13" s="62">
        <v>14</v>
      </c>
      <c r="AN13" s="61">
        <v>8</v>
      </c>
      <c r="AO13" s="62">
        <v>18</v>
      </c>
      <c r="AP13" s="61">
        <v>13</v>
      </c>
      <c r="AQ13" s="62">
        <v>12</v>
      </c>
      <c r="AR13" s="61">
        <v>12</v>
      </c>
      <c r="AS13" s="62">
        <v>9</v>
      </c>
      <c r="AT13" s="61">
        <v>11</v>
      </c>
      <c r="AU13" s="62">
        <v>14</v>
      </c>
      <c r="AV13" s="61">
        <v>7</v>
      </c>
      <c r="AW13" s="62">
        <v>16</v>
      </c>
      <c r="AX13" s="61">
        <v>4</v>
      </c>
      <c r="AY13" s="62">
        <v>16</v>
      </c>
      <c r="AZ13" s="61">
        <v>12</v>
      </c>
      <c r="BA13" s="62">
        <v>16</v>
      </c>
      <c r="BB13" s="61">
        <v>5</v>
      </c>
      <c r="BC13" s="63">
        <v>11</v>
      </c>
      <c r="BD13" s="63">
        <v>8</v>
      </c>
      <c r="BE13" s="62"/>
      <c r="BF13" s="61"/>
      <c r="BG13" s="62">
        <v>17</v>
      </c>
      <c r="BH13" s="61">
        <v>8</v>
      </c>
      <c r="BI13" s="62">
        <v>16</v>
      </c>
      <c r="BJ13" s="61">
        <v>7</v>
      </c>
    </row>
    <row r="14" spans="1:62" ht="15.75">
      <c r="A14" s="17">
        <v>19</v>
      </c>
      <c r="B14" s="21" t="s">
        <v>39</v>
      </c>
      <c r="C14" s="48">
        <f t="shared" si="7"/>
        <v>0.5935828877005348</v>
      </c>
      <c r="D14" s="7"/>
      <c r="E14" s="5">
        <f t="shared" si="5"/>
        <v>222</v>
      </c>
      <c r="F14" s="5">
        <f t="shared" si="6"/>
        <v>152</v>
      </c>
      <c r="G14" s="59">
        <v>4</v>
      </c>
      <c r="H14" s="60">
        <v>3</v>
      </c>
      <c r="I14" s="59">
        <v>11</v>
      </c>
      <c r="J14" s="61">
        <v>4</v>
      </c>
      <c r="K14" s="62">
        <v>8</v>
      </c>
      <c r="L14" s="61">
        <v>13</v>
      </c>
      <c r="M14" s="62">
        <v>13</v>
      </c>
      <c r="N14" s="61">
        <v>7</v>
      </c>
      <c r="O14" s="62">
        <v>10</v>
      </c>
      <c r="P14" s="61">
        <v>8</v>
      </c>
      <c r="Q14" s="62">
        <v>12</v>
      </c>
      <c r="R14" s="61">
        <v>9</v>
      </c>
      <c r="S14" s="62">
        <v>9</v>
      </c>
      <c r="T14" s="61">
        <v>7</v>
      </c>
      <c r="U14" s="62">
        <v>6</v>
      </c>
      <c r="V14" s="61">
        <v>2</v>
      </c>
      <c r="W14" s="62">
        <v>6</v>
      </c>
      <c r="X14" s="61">
        <v>1</v>
      </c>
      <c r="Y14" s="62">
        <v>5</v>
      </c>
      <c r="Z14" s="61">
        <v>3</v>
      </c>
      <c r="AA14" s="62">
        <v>1</v>
      </c>
      <c r="AB14" s="61">
        <v>3</v>
      </c>
      <c r="AC14" s="62">
        <v>1</v>
      </c>
      <c r="AD14" s="63">
        <v>1</v>
      </c>
      <c r="AE14" s="62">
        <v>2</v>
      </c>
      <c r="AF14" s="61">
        <v>1</v>
      </c>
      <c r="AG14" s="62">
        <v>10</v>
      </c>
      <c r="AH14" s="61">
        <v>2</v>
      </c>
      <c r="AI14" s="62">
        <v>5</v>
      </c>
      <c r="AJ14" s="61">
        <v>6</v>
      </c>
      <c r="AK14" s="62">
        <v>7</v>
      </c>
      <c r="AL14" s="61">
        <v>6</v>
      </c>
      <c r="AM14" s="62">
        <v>13</v>
      </c>
      <c r="AN14" s="61">
        <v>4</v>
      </c>
      <c r="AO14" s="62">
        <v>11</v>
      </c>
      <c r="AP14" s="61">
        <v>11</v>
      </c>
      <c r="AQ14" s="62">
        <v>8</v>
      </c>
      <c r="AR14" s="61">
        <v>3</v>
      </c>
      <c r="AS14" s="62">
        <v>12</v>
      </c>
      <c r="AT14" s="61">
        <v>7</v>
      </c>
      <c r="AU14" s="62">
        <v>9</v>
      </c>
      <c r="AV14" s="61">
        <v>5</v>
      </c>
      <c r="AW14" s="62">
        <v>14</v>
      </c>
      <c r="AX14" s="61">
        <v>8</v>
      </c>
      <c r="AY14" s="62">
        <v>10</v>
      </c>
      <c r="AZ14" s="61">
        <v>7</v>
      </c>
      <c r="BA14" s="62">
        <v>19</v>
      </c>
      <c r="BB14" s="61">
        <v>9</v>
      </c>
      <c r="BC14" s="63">
        <v>9</v>
      </c>
      <c r="BD14" s="63">
        <v>10</v>
      </c>
      <c r="BE14" s="62"/>
      <c r="BF14" s="61"/>
      <c r="BG14" s="62">
        <v>5</v>
      </c>
      <c r="BH14" s="61">
        <v>9</v>
      </c>
      <c r="BI14" s="62">
        <v>2</v>
      </c>
      <c r="BJ14" s="61">
        <v>3</v>
      </c>
    </row>
    <row r="15" spans="1:62" ht="15.75">
      <c r="A15" s="17">
        <v>18</v>
      </c>
      <c r="B15" s="21" t="s">
        <v>35</v>
      </c>
      <c r="C15" s="48">
        <f t="shared" si="7"/>
        <v>0.5555555555555556</v>
      </c>
      <c r="D15" s="7"/>
      <c r="E15" s="5">
        <f t="shared" si="5"/>
        <v>95</v>
      </c>
      <c r="F15" s="5">
        <f t="shared" si="6"/>
        <v>76</v>
      </c>
      <c r="G15" s="59">
        <v>7</v>
      </c>
      <c r="H15" s="60">
        <v>4</v>
      </c>
      <c r="I15" s="59">
        <v>6</v>
      </c>
      <c r="J15" s="61">
        <v>5</v>
      </c>
      <c r="K15" s="62">
        <v>11</v>
      </c>
      <c r="L15" s="61">
        <v>8</v>
      </c>
      <c r="M15" s="62">
        <v>4</v>
      </c>
      <c r="N15" s="61">
        <v>6</v>
      </c>
      <c r="O15" s="62">
        <v>6</v>
      </c>
      <c r="P15" s="61">
        <v>4</v>
      </c>
      <c r="Q15" s="62">
        <v>1</v>
      </c>
      <c r="R15" s="61">
        <v>6</v>
      </c>
      <c r="S15" s="62">
        <v>16</v>
      </c>
      <c r="T15" s="61">
        <v>7</v>
      </c>
      <c r="U15" s="62">
        <v>13</v>
      </c>
      <c r="V15" s="61">
        <v>6</v>
      </c>
      <c r="W15" s="62">
        <v>2</v>
      </c>
      <c r="X15" s="61">
        <v>0</v>
      </c>
      <c r="Y15" s="62"/>
      <c r="Z15" s="61">
        <v>1</v>
      </c>
      <c r="AA15" s="62">
        <v>3</v>
      </c>
      <c r="AB15" s="61">
        <v>3</v>
      </c>
      <c r="AC15" s="62">
        <v>2</v>
      </c>
      <c r="AD15" s="63">
        <v>5</v>
      </c>
      <c r="AE15" s="62">
        <v>2</v>
      </c>
      <c r="AF15" s="61">
        <v>3</v>
      </c>
      <c r="AG15" s="62"/>
      <c r="AH15" s="61"/>
      <c r="AI15" s="62">
        <v>1</v>
      </c>
      <c r="AJ15" s="61">
        <v>1</v>
      </c>
      <c r="AK15" s="62">
        <v>5</v>
      </c>
      <c r="AL15" s="61">
        <v>3</v>
      </c>
      <c r="AM15" s="62">
        <v>1</v>
      </c>
      <c r="AN15" s="61">
        <v>0</v>
      </c>
      <c r="AO15" s="62">
        <v>2</v>
      </c>
      <c r="AP15" s="61">
        <v>0</v>
      </c>
      <c r="AQ15" s="62">
        <v>2</v>
      </c>
      <c r="AR15" s="61">
        <v>3</v>
      </c>
      <c r="AS15" s="62">
        <v>4</v>
      </c>
      <c r="AT15" s="61">
        <v>4</v>
      </c>
      <c r="AU15" s="62">
        <v>1</v>
      </c>
      <c r="AV15" s="61">
        <v>1</v>
      </c>
      <c r="AW15" s="62">
        <v>1</v>
      </c>
      <c r="AX15" s="61">
        <v>0</v>
      </c>
      <c r="AY15" s="62">
        <v>1</v>
      </c>
      <c r="AZ15" s="61">
        <v>3</v>
      </c>
      <c r="BA15" s="62">
        <v>0</v>
      </c>
      <c r="BB15" s="61">
        <v>1</v>
      </c>
      <c r="BC15" s="63"/>
      <c r="BD15" s="63"/>
      <c r="BE15" s="62"/>
      <c r="BF15" s="61"/>
      <c r="BG15" s="62">
        <v>4</v>
      </c>
      <c r="BH15" s="61">
        <v>1</v>
      </c>
      <c r="BI15" s="62">
        <v>0</v>
      </c>
      <c r="BJ15" s="61">
        <v>1</v>
      </c>
    </row>
    <row r="16" spans="1:62" ht="15.75">
      <c r="A16" s="17">
        <v>16</v>
      </c>
      <c r="B16" s="21" t="s">
        <v>36</v>
      </c>
      <c r="C16" s="48">
        <f t="shared" si="7"/>
        <v>0.5217391304347826</v>
      </c>
      <c r="D16" s="7"/>
      <c r="E16" s="5">
        <f t="shared" si="5"/>
        <v>24</v>
      </c>
      <c r="F16" s="5">
        <f t="shared" si="6"/>
        <v>22</v>
      </c>
      <c r="G16" s="59">
        <v>2</v>
      </c>
      <c r="H16" s="60">
        <v>1</v>
      </c>
      <c r="I16" s="59">
        <v>0</v>
      </c>
      <c r="J16" s="61">
        <v>3</v>
      </c>
      <c r="K16" s="62">
        <v>4</v>
      </c>
      <c r="L16" s="61">
        <v>1</v>
      </c>
      <c r="M16" s="62"/>
      <c r="N16" s="61">
        <v>1</v>
      </c>
      <c r="O16" s="62"/>
      <c r="P16" s="61"/>
      <c r="Q16" s="62">
        <v>1</v>
      </c>
      <c r="R16" s="61"/>
      <c r="S16" s="62">
        <v>4</v>
      </c>
      <c r="T16" s="61">
        <v>6</v>
      </c>
      <c r="U16" s="62"/>
      <c r="V16" s="61"/>
      <c r="W16" s="62">
        <v>3</v>
      </c>
      <c r="X16" s="61">
        <v>1</v>
      </c>
      <c r="Y16" s="62"/>
      <c r="Z16" s="61"/>
      <c r="AA16" s="62"/>
      <c r="AB16" s="61"/>
      <c r="AC16" s="62"/>
      <c r="AD16" s="63"/>
      <c r="AE16" s="62"/>
      <c r="AF16" s="61"/>
      <c r="AG16" s="62"/>
      <c r="AH16" s="61"/>
      <c r="AI16" s="62"/>
      <c r="AJ16" s="61"/>
      <c r="AK16" s="62">
        <v>2</v>
      </c>
      <c r="AL16" s="61">
        <v>0</v>
      </c>
      <c r="AM16" s="62">
        <v>5</v>
      </c>
      <c r="AN16" s="61">
        <v>5</v>
      </c>
      <c r="AO16" s="227"/>
      <c r="AP16" s="226"/>
      <c r="AQ16" s="62">
        <v>3</v>
      </c>
      <c r="AR16" s="61">
        <v>4</v>
      </c>
      <c r="AS16" s="227"/>
      <c r="AT16" s="226"/>
      <c r="AU16" s="227"/>
      <c r="AV16" s="226"/>
      <c r="AW16" s="227"/>
      <c r="AX16" s="226"/>
      <c r="AY16" s="227"/>
      <c r="AZ16" s="226"/>
      <c r="BA16" s="227"/>
      <c r="BB16" s="226"/>
      <c r="BC16" s="228"/>
      <c r="BD16" s="228"/>
      <c r="BE16" s="227"/>
      <c r="BF16" s="226"/>
      <c r="BG16" s="227"/>
      <c r="BH16" s="226"/>
      <c r="BI16" s="227"/>
      <c r="BJ16" s="226"/>
    </row>
    <row r="17" spans="1:62" ht="15.75">
      <c r="A17" s="17">
        <v>22</v>
      </c>
      <c r="B17" s="21" t="s">
        <v>40</v>
      </c>
      <c r="C17" s="48">
        <f t="shared" si="7"/>
        <v>0.4626865671641791</v>
      </c>
      <c r="D17" s="7"/>
      <c r="E17" s="5">
        <f t="shared" si="5"/>
        <v>62</v>
      </c>
      <c r="F17" s="5">
        <f t="shared" si="6"/>
        <v>72</v>
      </c>
      <c r="G17" s="59">
        <v>1</v>
      </c>
      <c r="H17" s="60">
        <v>0</v>
      </c>
      <c r="I17" s="59"/>
      <c r="J17" s="61"/>
      <c r="K17" s="62"/>
      <c r="L17" s="61"/>
      <c r="M17" s="62"/>
      <c r="N17" s="61">
        <v>1</v>
      </c>
      <c r="O17" s="62">
        <v>2</v>
      </c>
      <c r="P17" s="61">
        <v>0</v>
      </c>
      <c r="Q17" s="62">
        <v>2</v>
      </c>
      <c r="R17" s="61">
        <v>1</v>
      </c>
      <c r="S17" s="62"/>
      <c r="T17" s="61"/>
      <c r="U17" s="62">
        <v>3</v>
      </c>
      <c r="V17" s="61">
        <v>4</v>
      </c>
      <c r="W17" s="62">
        <v>12</v>
      </c>
      <c r="X17" s="61">
        <v>11</v>
      </c>
      <c r="Y17" s="62">
        <v>11</v>
      </c>
      <c r="Z17" s="61">
        <v>11</v>
      </c>
      <c r="AA17" s="62">
        <v>9</v>
      </c>
      <c r="AB17" s="61">
        <v>11</v>
      </c>
      <c r="AC17" s="62">
        <v>8</v>
      </c>
      <c r="AD17" s="63">
        <v>12</v>
      </c>
      <c r="AE17" s="62">
        <v>7</v>
      </c>
      <c r="AF17" s="61">
        <v>11</v>
      </c>
      <c r="AG17" s="62"/>
      <c r="AH17" s="61"/>
      <c r="AI17" s="62"/>
      <c r="AJ17" s="61"/>
      <c r="AK17" s="62"/>
      <c r="AL17" s="61"/>
      <c r="AM17" s="62"/>
      <c r="AN17" s="61"/>
      <c r="AO17" s="62"/>
      <c r="AP17" s="61"/>
      <c r="AQ17" s="62">
        <v>1</v>
      </c>
      <c r="AR17" s="61"/>
      <c r="AS17" s="62">
        <v>2</v>
      </c>
      <c r="AT17" s="61">
        <v>1</v>
      </c>
      <c r="AU17" s="62">
        <v>0</v>
      </c>
      <c r="AV17" s="61">
        <v>2</v>
      </c>
      <c r="AW17" s="62"/>
      <c r="AX17" s="61"/>
      <c r="AY17" s="62">
        <v>0</v>
      </c>
      <c r="AZ17" s="61">
        <v>1</v>
      </c>
      <c r="BA17" s="62"/>
      <c r="BB17" s="61"/>
      <c r="BC17" s="63">
        <v>0</v>
      </c>
      <c r="BD17" s="63">
        <v>1</v>
      </c>
      <c r="BE17" s="62"/>
      <c r="BF17" s="61"/>
      <c r="BG17" s="62">
        <v>3</v>
      </c>
      <c r="BH17" s="61">
        <v>1</v>
      </c>
      <c r="BI17" s="62">
        <v>1</v>
      </c>
      <c r="BJ17" s="61">
        <v>4</v>
      </c>
    </row>
    <row r="18" spans="1:62" ht="15.75">
      <c r="A18" s="17">
        <v>21</v>
      </c>
      <c r="B18" s="21" t="s">
        <v>38</v>
      </c>
      <c r="C18" s="48">
        <f t="shared" si="7"/>
        <v>0.5428571428571428</v>
      </c>
      <c r="D18" s="7"/>
      <c r="E18" s="5">
        <f t="shared" si="5"/>
        <v>76</v>
      </c>
      <c r="F18" s="5">
        <f t="shared" si="6"/>
        <v>64</v>
      </c>
      <c r="G18" s="59">
        <v>3</v>
      </c>
      <c r="H18" s="60">
        <v>0</v>
      </c>
      <c r="I18" s="59">
        <v>2</v>
      </c>
      <c r="J18" s="61">
        <v>8</v>
      </c>
      <c r="K18" s="62"/>
      <c r="L18" s="61"/>
      <c r="M18" s="62"/>
      <c r="N18" s="61">
        <v>2</v>
      </c>
      <c r="O18" s="62">
        <v>1</v>
      </c>
      <c r="P18" s="61">
        <v>1</v>
      </c>
      <c r="Q18" s="62"/>
      <c r="R18" s="61"/>
      <c r="S18" s="62"/>
      <c r="T18" s="61"/>
      <c r="U18" s="62"/>
      <c r="V18" s="61"/>
      <c r="W18" s="62"/>
      <c r="X18" s="61"/>
      <c r="Y18" s="62">
        <v>6</v>
      </c>
      <c r="Z18" s="61">
        <v>5</v>
      </c>
      <c r="AA18" s="62">
        <v>2</v>
      </c>
      <c r="AB18" s="61">
        <v>1</v>
      </c>
      <c r="AC18" s="62">
        <v>5</v>
      </c>
      <c r="AD18" s="63">
        <v>4</v>
      </c>
      <c r="AE18" s="62">
        <v>5</v>
      </c>
      <c r="AF18" s="61">
        <v>3</v>
      </c>
      <c r="AG18" s="62">
        <v>2</v>
      </c>
      <c r="AH18" s="61">
        <v>1</v>
      </c>
      <c r="AI18" s="62">
        <v>9</v>
      </c>
      <c r="AJ18" s="61">
        <v>8</v>
      </c>
      <c r="AK18" s="62">
        <v>5</v>
      </c>
      <c r="AL18" s="61">
        <v>5</v>
      </c>
      <c r="AM18" s="227"/>
      <c r="AN18" s="226"/>
      <c r="AO18" s="62">
        <v>3</v>
      </c>
      <c r="AP18" s="61">
        <v>2</v>
      </c>
      <c r="AQ18" s="62"/>
      <c r="AR18" s="61"/>
      <c r="AS18" s="227"/>
      <c r="AT18" s="226"/>
      <c r="AU18" s="178">
        <v>3</v>
      </c>
      <c r="AV18" s="179">
        <v>2</v>
      </c>
      <c r="AW18" s="178">
        <v>7</v>
      </c>
      <c r="AX18" s="179">
        <v>6</v>
      </c>
      <c r="AY18" s="178">
        <v>5</v>
      </c>
      <c r="AZ18" s="179">
        <v>6</v>
      </c>
      <c r="BA18" s="178">
        <v>4</v>
      </c>
      <c r="BB18" s="179">
        <v>4</v>
      </c>
      <c r="BC18" s="342">
        <v>10</v>
      </c>
      <c r="BD18" s="342">
        <v>4</v>
      </c>
      <c r="BE18" s="178"/>
      <c r="BF18" s="179"/>
      <c r="BG18" s="178">
        <v>1</v>
      </c>
      <c r="BH18" s="179">
        <v>1</v>
      </c>
      <c r="BI18" s="178">
        <v>3</v>
      </c>
      <c r="BJ18" s="179">
        <v>1</v>
      </c>
    </row>
    <row r="19" spans="1:62" ht="15.75">
      <c r="A19" s="17">
        <v>7</v>
      </c>
      <c r="B19" s="21" t="s">
        <v>41</v>
      </c>
      <c r="C19" s="48">
        <f t="shared" si="7"/>
        <v>0.5</v>
      </c>
      <c r="D19" s="7"/>
      <c r="E19" s="5">
        <f t="shared" si="5"/>
        <v>22</v>
      </c>
      <c r="F19" s="5">
        <f t="shared" si="6"/>
        <v>22</v>
      </c>
      <c r="G19" s="59"/>
      <c r="H19" s="60"/>
      <c r="I19" s="59">
        <v>0</v>
      </c>
      <c r="J19" s="61">
        <v>1</v>
      </c>
      <c r="K19" s="62">
        <v>3</v>
      </c>
      <c r="L19" s="61">
        <v>0</v>
      </c>
      <c r="M19" s="62">
        <v>1</v>
      </c>
      <c r="N19" s="61">
        <v>2</v>
      </c>
      <c r="O19" s="62">
        <v>1</v>
      </c>
      <c r="P19" s="61">
        <v>2</v>
      </c>
      <c r="Q19" s="62"/>
      <c r="R19" s="61">
        <v>1</v>
      </c>
      <c r="S19" s="62">
        <v>1</v>
      </c>
      <c r="T19" s="61">
        <v>1</v>
      </c>
      <c r="U19" s="62">
        <v>1</v>
      </c>
      <c r="V19" s="61">
        <v>1</v>
      </c>
      <c r="W19" s="62"/>
      <c r="X19" s="61"/>
      <c r="Y19" s="62">
        <v>1</v>
      </c>
      <c r="Z19" s="61">
        <v>2</v>
      </c>
      <c r="AA19" s="62"/>
      <c r="AB19" s="61"/>
      <c r="AC19" s="62"/>
      <c r="AD19" s="63"/>
      <c r="AE19" s="62"/>
      <c r="AF19" s="61"/>
      <c r="AG19" s="62">
        <v>1</v>
      </c>
      <c r="AH19" s="61"/>
      <c r="AI19" s="62"/>
      <c r="AJ19" s="61"/>
      <c r="AK19" s="62">
        <v>1</v>
      </c>
      <c r="AL19" s="61">
        <v>2</v>
      </c>
      <c r="AM19" s="62">
        <v>2</v>
      </c>
      <c r="AN19" s="61">
        <v>2</v>
      </c>
      <c r="AO19" s="62">
        <v>1</v>
      </c>
      <c r="AP19" s="61">
        <v>2</v>
      </c>
      <c r="AQ19" s="62">
        <v>3</v>
      </c>
      <c r="AR19" s="61">
        <v>0</v>
      </c>
      <c r="AS19" s="62"/>
      <c r="AT19" s="61"/>
      <c r="AU19" s="227"/>
      <c r="AV19" s="226"/>
      <c r="AW19" s="62">
        <v>1</v>
      </c>
      <c r="AX19" s="61">
        <v>0</v>
      </c>
      <c r="AY19" s="62">
        <v>1</v>
      </c>
      <c r="AZ19" s="61">
        <v>0</v>
      </c>
      <c r="BA19" s="62">
        <v>0</v>
      </c>
      <c r="BB19" s="61">
        <v>1</v>
      </c>
      <c r="BC19" s="63">
        <v>1</v>
      </c>
      <c r="BD19" s="63">
        <v>2</v>
      </c>
      <c r="BE19" s="62"/>
      <c r="BF19" s="61"/>
      <c r="BG19" s="62">
        <v>1</v>
      </c>
      <c r="BH19" s="61">
        <v>1</v>
      </c>
      <c r="BI19" s="62">
        <v>2</v>
      </c>
      <c r="BJ19" s="61">
        <v>2</v>
      </c>
    </row>
    <row r="20" spans="1:62" ht="15.75">
      <c r="A20" s="17">
        <v>27</v>
      </c>
      <c r="B20" s="21" t="s">
        <v>43</v>
      </c>
      <c r="C20" s="48">
        <f t="shared" si="7"/>
        <v>0.5384615384615384</v>
      </c>
      <c r="D20" s="7"/>
      <c r="E20" s="5">
        <f t="shared" si="5"/>
        <v>7</v>
      </c>
      <c r="F20" s="5">
        <f t="shared" si="6"/>
        <v>6</v>
      </c>
      <c r="G20" s="59"/>
      <c r="H20" s="60"/>
      <c r="I20" s="59"/>
      <c r="J20" s="61"/>
      <c r="K20" s="62">
        <v>2</v>
      </c>
      <c r="L20" s="61">
        <v>3</v>
      </c>
      <c r="M20" s="62"/>
      <c r="N20" s="61"/>
      <c r="O20" s="62">
        <v>0</v>
      </c>
      <c r="P20" s="61">
        <v>1</v>
      </c>
      <c r="Q20" s="62"/>
      <c r="R20" s="61"/>
      <c r="S20" s="62"/>
      <c r="T20" s="61"/>
      <c r="U20" s="62"/>
      <c r="V20" s="61"/>
      <c r="W20" s="62"/>
      <c r="X20" s="61"/>
      <c r="Y20" s="62">
        <v>1</v>
      </c>
      <c r="Z20" s="61"/>
      <c r="AA20" s="62"/>
      <c r="AB20" s="61"/>
      <c r="AC20" s="62">
        <v>1</v>
      </c>
      <c r="AD20" s="63">
        <v>1</v>
      </c>
      <c r="AE20" s="62">
        <v>1</v>
      </c>
      <c r="AF20" s="61"/>
      <c r="AG20" s="62">
        <v>2</v>
      </c>
      <c r="AH20" s="61"/>
      <c r="AI20" s="62"/>
      <c r="AJ20" s="61"/>
      <c r="AK20" s="62"/>
      <c r="AL20" s="61"/>
      <c r="AM20" s="62"/>
      <c r="AN20" s="61"/>
      <c r="AO20" s="62"/>
      <c r="AP20" s="61"/>
      <c r="AQ20" s="62"/>
      <c r="AR20" s="61"/>
      <c r="AS20" s="62"/>
      <c r="AT20" s="61"/>
      <c r="AU20" s="62"/>
      <c r="AV20" s="61"/>
      <c r="AW20" s="62"/>
      <c r="AX20" s="61"/>
      <c r="AY20" s="62"/>
      <c r="AZ20" s="61"/>
      <c r="BA20" s="62"/>
      <c r="BB20" s="61"/>
      <c r="BC20" s="63"/>
      <c r="BD20" s="63"/>
      <c r="BE20" s="62"/>
      <c r="BF20" s="61"/>
      <c r="BG20" s="62"/>
      <c r="BH20" s="61"/>
      <c r="BI20" s="62">
        <v>0</v>
      </c>
      <c r="BJ20" s="61">
        <v>1</v>
      </c>
    </row>
    <row r="21" spans="1:62" ht="15.75">
      <c r="A21" s="17">
        <v>9</v>
      </c>
      <c r="B21" s="21" t="s">
        <v>56</v>
      </c>
      <c r="C21" s="48">
        <f t="shared" si="7"/>
        <v>0.2857142857142857</v>
      </c>
      <c r="D21" s="7"/>
      <c r="E21" s="5">
        <f t="shared" si="5"/>
        <v>2</v>
      </c>
      <c r="F21" s="5">
        <f t="shared" si="6"/>
        <v>5</v>
      </c>
      <c r="G21" s="59"/>
      <c r="H21" s="60"/>
      <c r="I21" s="59"/>
      <c r="J21" s="61"/>
      <c r="K21" s="62"/>
      <c r="L21" s="61"/>
      <c r="M21" s="62"/>
      <c r="N21" s="61"/>
      <c r="O21" s="62"/>
      <c r="P21" s="61"/>
      <c r="Q21" s="62"/>
      <c r="R21" s="61"/>
      <c r="S21" s="62"/>
      <c r="T21" s="61"/>
      <c r="U21" s="62"/>
      <c r="V21" s="61"/>
      <c r="W21" s="62"/>
      <c r="X21" s="61"/>
      <c r="Y21" s="62"/>
      <c r="Z21" s="61"/>
      <c r="AA21" s="62"/>
      <c r="AB21" s="61"/>
      <c r="AC21" s="62"/>
      <c r="AD21" s="63"/>
      <c r="AE21" s="62"/>
      <c r="AF21" s="61"/>
      <c r="AG21" s="62"/>
      <c r="AH21" s="61"/>
      <c r="AI21" s="62"/>
      <c r="AJ21" s="61">
        <v>1</v>
      </c>
      <c r="AK21" s="227"/>
      <c r="AL21" s="226"/>
      <c r="AM21" s="227"/>
      <c r="AN21" s="226"/>
      <c r="AO21" s="62"/>
      <c r="AP21" s="61"/>
      <c r="AQ21" s="62"/>
      <c r="AR21" s="61"/>
      <c r="AS21" s="62">
        <v>2</v>
      </c>
      <c r="AT21" s="61">
        <v>3</v>
      </c>
      <c r="AU21" s="227"/>
      <c r="AV21" s="226"/>
      <c r="AW21" s="62"/>
      <c r="AX21" s="61"/>
      <c r="AY21" s="62"/>
      <c r="AZ21" s="61"/>
      <c r="BA21" s="62">
        <v>0</v>
      </c>
      <c r="BB21" s="61">
        <v>1</v>
      </c>
      <c r="BC21" s="63"/>
      <c r="BD21" s="63"/>
      <c r="BE21" s="62"/>
      <c r="BF21" s="61"/>
      <c r="BG21" s="62"/>
      <c r="BH21" s="61"/>
      <c r="BI21" s="62"/>
      <c r="BJ21" s="61"/>
    </row>
    <row r="22" spans="1:62" ht="15.75">
      <c r="A22" s="17">
        <v>12</v>
      </c>
      <c r="B22" s="79" t="s">
        <v>57</v>
      </c>
      <c r="C22" s="48">
        <f t="shared" si="7"/>
        <v>0.5</v>
      </c>
      <c r="D22" s="7"/>
      <c r="E22" s="5">
        <f t="shared" si="5"/>
        <v>1</v>
      </c>
      <c r="F22" s="5">
        <f t="shared" si="6"/>
        <v>1</v>
      </c>
      <c r="G22" s="59"/>
      <c r="H22" s="60"/>
      <c r="I22" s="59"/>
      <c r="J22" s="61"/>
      <c r="K22" s="62"/>
      <c r="L22" s="61"/>
      <c r="M22" s="62"/>
      <c r="N22" s="61"/>
      <c r="O22" s="62"/>
      <c r="P22" s="61"/>
      <c r="Q22" s="62"/>
      <c r="R22" s="61"/>
      <c r="S22" s="62"/>
      <c r="T22" s="61"/>
      <c r="U22" s="62"/>
      <c r="V22" s="61"/>
      <c r="W22" s="62"/>
      <c r="X22" s="61"/>
      <c r="Y22" s="62"/>
      <c r="Z22" s="61"/>
      <c r="AA22" s="62"/>
      <c r="AB22" s="61"/>
      <c r="AC22" s="62"/>
      <c r="AD22" s="63"/>
      <c r="AE22" s="62"/>
      <c r="AF22" s="61"/>
      <c r="AG22" s="62"/>
      <c r="AH22" s="61"/>
      <c r="AI22" s="62"/>
      <c r="AJ22" s="61"/>
      <c r="AK22" s="62"/>
      <c r="AL22" s="61"/>
      <c r="AM22" s="62">
        <v>1</v>
      </c>
      <c r="AN22" s="61">
        <v>1</v>
      </c>
      <c r="AO22" s="62"/>
      <c r="AP22" s="61"/>
      <c r="AQ22" s="62"/>
      <c r="AR22" s="61"/>
      <c r="AS22" s="62"/>
      <c r="AT22" s="61"/>
      <c r="AU22" s="227"/>
      <c r="AV22" s="226"/>
      <c r="AW22" s="227"/>
      <c r="AX22" s="226"/>
      <c r="AY22" s="62"/>
      <c r="AZ22" s="61"/>
      <c r="BA22" s="62"/>
      <c r="BB22" s="61"/>
      <c r="BC22" s="63"/>
      <c r="BD22" s="63"/>
      <c r="BE22" s="62"/>
      <c r="BF22" s="61"/>
      <c r="BG22" s="62"/>
      <c r="BH22" s="61"/>
      <c r="BI22" s="62"/>
      <c r="BJ22" s="61"/>
    </row>
    <row r="23" spans="1:62" s="229" customFormat="1" ht="16.5" thickBot="1">
      <c r="A23" s="220">
        <v>23</v>
      </c>
      <c r="B23" s="221" t="s">
        <v>37</v>
      </c>
      <c r="C23" s="222">
        <f t="shared" si="7"/>
        <v>0</v>
      </c>
      <c r="D23" s="223"/>
      <c r="E23" s="5">
        <f t="shared" si="5"/>
        <v>0</v>
      </c>
      <c r="F23" s="5">
        <f t="shared" si="6"/>
        <v>1</v>
      </c>
      <c r="G23" s="224">
        <v>0</v>
      </c>
      <c r="H23" s="225">
        <v>1</v>
      </c>
      <c r="I23" s="224"/>
      <c r="J23" s="226"/>
      <c r="K23" s="227"/>
      <c r="L23" s="226"/>
      <c r="M23" s="227"/>
      <c r="N23" s="226"/>
      <c r="O23" s="227"/>
      <c r="P23" s="226"/>
      <c r="Q23" s="227"/>
      <c r="R23" s="226"/>
      <c r="S23" s="227"/>
      <c r="T23" s="226"/>
      <c r="U23" s="227"/>
      <c r="V23" s="226"/>
      <c r="W23" s="227"/>
      <c r="X23" s="226"/>
      <c r="Y23" s="227"/>
      <c r="Z23" s="226"/>
      <c r="AA23" s="227"/>
      <c r="AB23" s="226"/>
      <c r="AC23" s="227"/>
      <c r="AD23" s="228"/>
      <c r="AE23" s="227"/>
      <c r="AF23" s="226"/>
      <c r="AG23" s="227"/>
      <c r="AH23" s="226"/>
      <c r="AI23" s="227"/>
      <c r="AJ23" s="226"/>
      <c r="AK23" s="227"/>
      <c r="AL23" s="226"/>
      <c r="AM23" s="227"/>
      <c r="AN23" s="226"/>
      <c r="AO23" s="227"/>
      <c r="AP23" s="226"/>
      <c r="AQ23" s="227"/>
      <c r="AR23" s="226"/>
      <c r="AS23" s="227"/>
      <c r="AT23" s="226"/>
      <c r="AU23" s="227"/>
      <c r="AV23" s="226"/>
      <c r="AW23" s="227"/>
      <c r="AX23" s="226"/>
      <c r="AY23" s="227"/>
      <c r="AZ23" s="226"/>
      <c r="BA23" s="227"/>
      <c r="BB23" s="226"/>
      <c r="BC23" s="228"/>
      <c r="BD23" s="228"/>
      <c r="BE23" s="227"/>
      <c r="BF23" s="226"/>
      <c r="BG23" s="227"/>
      <c r="BH23" s="226"/>
      <c r="BI23" s="227"/>
      <c r="BJ23" s="226"/>
    </row>
    <row r="24" spans="2:62" ht="15.75">
      <c r="B24" s="24" t="s">
        <v>79</v>
      </c>
      <c r="C24" s="53">
        <f t="shared" si="7"/>
        <v>0.58311345646438</v>
      </c>
      <c r="D24" s="4"/>
      <c r="E24" s="5">
        <f t="shared" si="5"/>
        <v>884</v>
      </c>
      <c r="F24" s="5">
        <f t="shared" si="6"/>
        <v>632</v>
      </c>
      <c r="G24" s="59">
        <f aca="true" t="shared" si="8" ref="G24:BD24">SUM(G12:G23)</f>
        <v>26</v>
      </c>
      <c r="H24" s="60">
        <f t="shared" si="8"/>
        <v>14</v>
      </c>
      <c r="I24" s="59">
        <f t="shared" si="8"/>
        <v>30</v>
      </c>
      <c r="J24" s="61">
        <f t="shared" si="8"/>
        <v>24</v>
      </c>
      <c r="K24" s="62">
        <f t="shared" si="8"/>
        <v>44</v>
      </c>
      <c r="L24" s="61">
        <f t="shared" si="8"/>
        <v>33</v>
      </c>
      <c r="M24" s="62">
        <f t="shared" si="8"/>
        <v>29</v>
      </c>
      <c r="N24" s="61">
        <f t="shared" si="8"/>
        <v>27</v>
      </c>
      <c r="O24" s="62">
        <f t="shared" si="8"/>
        <v>32</v>
      </c>
      <c r="P24" s="61">
        <f t="shared" si="8"/>
        <v>22</v>
      </c>
      <c r="Q24" s="62">
        <f t="shared" si="8"/>
        <v>32</v>
      </c>
      <c r="R24" s="61">
        <f t="shared" si="8"/>
        <v>25</v>
      </c>
      <c r="S24" s="62">
        <f t="shared" si="8"/>
        <v>36</v>
      </c>
      <c r="T24" s="61">
        <f t="shared" si="8"/>
        <v>24</v>
      </c>
      <c r="U24" s="62">
        <f t="shared" si="8"/>
        <v>42</v>
      </c>
      <c r="V24" s="61">
        <f t="shared" si="8"/>
        <v>22</v>
      </c>
      <c r="W24" s="62">
        <f t="shared" si="8"/>
        <v>42</v>
      </c>
      <c r="X24" s="61">
        <f t="shared" si="8"/>
        <v>18</v>
      </c>
      <c r="Y24" s="62">
        <f t="shared" si="8"/>
        <v>39</v>
      </c>
      <c r="Z24" s="61">
        <f t="shared" si="8"/>
        <v>31</v>
      </c>
      <c r="AA24" s="62">
        <f t="shared" si="8"/>
        <v>32</v>
      </c>
      <c r="AB24" s="61">
        <f t="shared" si="8"/>
        <v>31</v>
      </c>
      <c r="AC24" s="62">
        <f t="shared" si="8"/>
        <v>32</v>
      </c>
      <c r="AD24" s="63">
        <f t="shared" si="8"/>
        <v>31</v>
      </c>
      <c r="AE24" s="62">
        <f t="shared" si="8"/>
        <v>29</v>
      </c>
      <c r="AF24" s="61">
        <f t="shared" si="8"/>
        <v>24</v>
      </c>
      <c r="AG24" s="62">
        <f t="shared" si="8"/>
        <v>25</v>
      </c>
      <c r="AH24" s="61">
        <f t="shared" si="8"/>
        <v>12</v>
      </c>
      <c r="AI24" s="62">
        <f t="shared" si="8"/>
        <v>27</v>
      </c>
      <c r="AJ24" s="61">
        <f t="shared" si="8"/>
        <v>27</v>
      </c>
      <c r="AK24" s="62">
        <f t="shared" si="8"/>
        <v>34</v>
      </c>
      <c r="AL24" s="61">
        <f t="shared" si="8"/>
        <v>21</v>
      </c>
      <c r="AM24" s="62">
        <f t="shared" si="8"/>
        <v>36</v>
      </c>
      <c r="AN24" s="61">
        <f t="shared" si="8"/>
        <v>20</v>
      </c>
      <c r="AO24" s="62">
        <f t="shared" si="8"/>
        <v>35</v>
      </c>
      <c r="AP24" s="61">
        <f t="shared" si="8"/>
        <v>28</v>
      </c>
      <c r="AQ24" s="62">
        <f t="shared" si="8"/>
        <v>29</v>
      </c>
      <c r="AR24" s="61">
        <f t="shared" si="8"/>
        <v>22</v>
      </c>
      <c r="AS24" s="62">
        <f t="shared" si="8"/>
        <v>29</v>
      </c>
      <c r="AT24" s="61">
        <f t="shared" si="8"/>
        <v>26</v>
      </c>
      <c r="AU24" s="62">
        <f t="shared" si="8"/>
        <v>27</v>
      </c>
      <c r="AV24" s="61">
        <f t="shared" si="8"/>
        <v>17</v>
      </c>
      <c r="AW24" s="62">
        <f t="shared" si="8"/>
        <v>39</v>
      </c>
      <c r="AX24" s="61">
        <f t="shared" si="8"/>
        <v>18</v>
      </c>
      <c r="AY24" s="62">
        <f t="shared" si="8"/>
        <v>33</v>
      </c>
      <c r="AZ24" s="61">
        <f t="shared" si="8"/>
        <v>29</v>
      </c>
      <c r="BA24" s="62">
        <f t="shared" si="8"/>
        <v>39</v>
      </c>
      <c r="BB24" s="61">
        <f t="shared" si="8"/>
        <v>21</v>
      </c>
      <c r="BC24" s="62">
        <f t="shared" si="8"/>
        <v>31</v>
      </c>
      <c r="BD24" s="61">
        <f t="shared" si="8"/>
        <v>25</v>
      </c>
      <c r="BE24" s="62">
        <f aca="true" t="shared" si="9" ref="BE24:BJ24">SUM(BE12:BE23)</f>
        <v>0</v>
      </c>
      <c r="BF24" s="61">
        <f t="shared" si="9"/>
        <v>0</v>
      </c>
      <c r="BG24" s="62">
        <f t="shared" si="9"/>
        <v>31</v>
      </c>
      <c r="BH24" s="61">
        <f t="shared" si="9"/>
        <v>21</v>
      </c>
      <c r="BI24" s="62">
        <f t="shared" si="9"/>
        <v>24</v>
      </c>
      <c r="BJ24" s="61">
        <f t="shared" si="9"/>
        <v>19</v>
      </c>
    </row>
    <row r="25" spans="2:62" ht="16.5" thickBot="1">
      <c r="B25" s="25" t="s">
        <v>78</v>
      </c>
      <c r="C25" s="48">
        <f>C24</f>
        <v>0.58311345646438</v>
      </c>
      <c r="E25" s="5" t="e">
        <f t="shared" si="5"/>
        <v>#DIV/0!</v>
      </c>
      <c r="F25" s="5">
        <f t="shared" si="6"/>
        <v>0</v>
      </c>
      <c r="G25" s="399">
        <f>(G24/(G24+H24))</f>
        <v>0.65</v>
      </c>
      <c r="H25" s="400"/>
      <c r="I25" s="399">
        <f>(I24/(I24+J24))</f>
        <v>0.5555555555555556</v>
      </c>
      <c r="J25" s="377"/>
      <c r="K25" s="376">
        <f>(K24/(K24+L24))</f>
        <v>0.5714285714285714</v>
      </c>
      <c r="L25" s="377"/>
      <c r="M25" s="376">
        <f>(M24/(M24+N24))</f>
        <v>0.5178571428571429</v>
      </c>
      <c r="N25" s="377"/>
      <c r="O25" s="376">
        <f>(O24/(O24+P24))</f>
        <v>0.5925925925925926</v>
      </c>
      <c r="P25" s="377"/>
      <c r="Q25" s="376">
        <f>(Q24/(Q24+R24))</f>
        <v>0.5614035087719298</v>
      </c>
      <c r="R25" s="377"/>
      <c r="S25" s="376">
        <f>(S24/(S24+T24))</f>
        <v>0.6</v>
      </c>
      <c r="T25" s="377"/>
      <c r="U25" s="376">
        <f>(U24/(U24+V24))</f>
        <v>0.65625</v>
      </c>
      <c r="V25" s="377"/>
      <c r="W25" s="376">
        <f>(W24/(W24+X24))</f>
        <v>0.7</v>
      </c>
      <c r="X25" s="377"/>
      <c r="Y25" s="376">
        <f>(Y24/(Y24+Z24))</f>
        <v>0.5571428571428572</v>
      </c>
      <c r="Z25" s="377"/>
      <c r="AA25" s="376">
        <f>(AA24/(AA24+AB24))</f>
        <v>0.5079365079365079</v>
      </c>
      <c r="AB25" s="377"/>
      <c r="AC25" s="376">
        <f>(AC24/(AC24+AD24))</f>
        <v>0.5079365079365079</v>
      </c>
      <c r="AD25" s="394"/>
      <c r="AE25" s="376">
        <f>(AE24/(AE24+AF24))</f>
        <v>0.5471698113207547</v>
      </c>
      <c r="AF25" s="377"/>
      <c r="AG25" s="376">
        <f>(AG24/(AG24+AH24))</f>
        <v>0.6756756756756757</v>
      </c>
      <c r="AH25" s="377"/>
      <c r="AI25" s="376">
        <f>(AI24/(AI24+AJ24))</f>
        <v>0.5</v>
      </c>
      <c r="AJ25" s="377"/>
      <c r="AK25" s="376">
        <f>(AK24/(AK24+AL24))</f>
        <v>0.6181818181818182</v>
      </c>
      <c r="AL25" s="377"/>
      <c r="AM25" s="376">
        <f>(AM24/(AM24+AN24))</f>
        <v>0.6428571428571429</v>
      </c>
      <c r="AN25" s="377"/>
      <c r="AO25" s="376">
        <f>(AO24/(AO24+AP24))</f>
        <v>0.5555555555555556</v>
      </c>
      <c r="AP25" s="377"/>
      <c r="AQ25" s="376">
        <f>(AQ24/(AQ24+AR24))</f>
        <v>0.5686274509803921</v>
      </c>
      <c r="AR25" s="377"/>
      <c r="AS25" s="376">
        <f>(AS24/(AS24+AT24))</f>
        <v>0.5272727272727272</v>
      </c>
      <c r="AT25" s="377"/>
      <c r="AU25" s="376">
        <f>(AU24/(AU24+AV24))</f>
        <v>0.6136363636363636</v>
      </c>
      <c r="AV25" s="377"/>
      <c r="AW25" s="376">
        <f>(AW24/(AW24+AX24))</f>
        <v>0.6842105263157895</v>
      </c>
      <c r="AX25" s="377"/>
      <c r="AY25" s="376">
        <f>(AY24/(AY24+AZ24))</f>
        <v>0.532258064516129</v>
      </c>
      <c r="AZ25" s="377"/>
      <c r="BA25" s="376">
        <f>(BA24/(BA24+BB24))</f>
        <v>0.65</v>
      </c>
      <c r="BB25" s="377"/>
      <c r="BC25" s="376">
        <f>(BC24/(BC24+BD24))</f>
        <v>0.5535714285714286</v>
      </c>
      <c r="BD25" s="377"/>
      <c r="BE25" s="376" t="e">
        <f>(BE24/(BE24+BF24))</f>
        <v>#DIV/0!</v>
      </c>
      <c r="BF25" s="377"/>
      <c r="BG25" s="376">
        <f>(BG24/(BG24+BH24))</f>
        <v>0.5961538461538461</v>
      </c>
      <c r="BH25" s="377"/>
      <c r="BI25" s="376">
        <f>(BI24/(BI24+BJ24))</f>
        <v>0.5581395348837209</v>
      </c>
      <c r="BJ25" s="377"/>
    </row>
    <row r="26" spans="2:62" ht="10.5" customHeight="1">
      <c r="B26" s="23"/>
      <c r="E26" s="5">
        <f t="shared" si="5"/>
        <v>0</v>
      </c>
      <c r="F26" s="5">
        <f t="shared" si="6"/>
        <v>0</v>
      </c>
      <c r="G26" s="8"/>
      <c r="H26" s="9"/>
      <c r="I26" s="8"/>
      <c r="J26" s="12"/>
      <c r="K26" s="14"/>
      <c r="L26" s="12"/>
      <c r="M26" s="14"/>
      <c r="N26" s="12"/>
      <c r="O26" s="14"/>
      <c r="P26" s="12"/>
      <c r="Q26" s="14"/>
      <c r="R26" s="12"/>
      <c r="S26" s="14"/>
      <c r="T26" s="12"/>
      <c r="U26" s="14"/>
      <c r="V26" s="12"/>
      <c r="W26" s="14"/>
      <c r="X26" s="12"/>
      <c r="Y26" s="32"/>
      <c r="Z26" s="12"/>
      <c r="AA26" s="32"/>
      <c r="AB26" s="12"/>
      <c r="AC26" s="32"/>
      <c r="AD26" s="27"/>
      <c r="AE26" s="36"/>
      <c r="AF26" s="12"/>
      <c r="AG26" s="36"/>
      <c r="AH26" s="12"/>
      <c r="AI26" s="36"/>
      <c r="AJ26" s="12"/>
      <c r="AK26" s="36"/>
      <c r="AL26" s="12"/>
      <c r="AM26" s="36"/>
      <c r="AN26" s="12"/>
      <c r="AO26" s="36"/>
      <c r="AP26" s="12"/>
      <c r="AQ26" s="36"/>
      <c r="AR26" s="12"/>
      <c r="AS26" s="36"/>
      <c r="AT26" s="12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2:62" ht="9" customHeight="1">
      <c r="B27" s="23"/>
      <c r="E27" s="5">
        <f t="shared" si="5"/>
        <v>0</v>
      </c>
      <c r="F27" s="5">
        <f t="shared" si="6"/>
        <v>0</v>
      </c>
      <c r="G27" s="8"/>
      <c r="H27" s="9"/>
      <c r="I27" s="8"/>
      <c r="J27" s="12"/>
      <c r="K27" s="14"/>
      <c r="L27" s="12"/>
      <c r="M27" s="14"/>
      <c r="N27" s="12"/>
      <c r="O27" s="14"/>
      <c r="P27" s="12"/>
      <c r="Q27" s="14"/>
      <c r="R27" s="12"/>
      <c r="S27" s="14"/>
      <c r="T27" s="12"/>
      <c r="U27" s="14"/>
      <c r="V27" s="12"/>
      <c r="W27" s="14"/>
      <c r="X27" s="12"/>
      <c r="Y27" s="32"/>
      <c r="Z27" s="12"/>
      <c r="AA27" s="32"/>
      <c r="AB27" s="12"/>
      <c r="AC27" s="32"/>
      <c r="AD27" s="27"/>
      <c r="AE27" s="36"/>
      <c r="AF27" s="12"/>
      <c r="AG27" s="36"/>
      <c r="AH27" s="12"/>
      <c r="AI27" s="36"/>
      <c r="AJ27" s="12"/>
      <c r="AK27" s="36"/>
      <c r="AL27" s="12"/>
      <c r="AM27" s="36"/>
      <c r="AN27" s="12"/>
      <c r="AO27" s="36"/>
      <c r="AP27" s="12"/>
      <c r="AQ27" s="36"/>
      <c r="AR27" s="12"/>
      <c r="AS27" s="36"/>
      <c r="AT27" s="12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2:62" ht="15.75">
      <c r="B28" s="39" t="s">
        <v>44</v>
      </c>
      <c r="C28" s="2"/>
      <c r="D28" s="2"/>
      <c r="E28" s="5" t="e">
        <f t="shared" si="5"/>
        <v>#VALUE!</v>
      </c>
      <c r="F28" s="5" t="e">
        <f t="shared" si="6"/>
        <v>#VALUE!</v>
      </c>
      <c r="G28" s="16" t="s">
        <v>28</v>
      </c>
      <c r="H28" s="16" t="s">
        <v>45</v>
      </c>
      <c r="I28" s="16" t="s">
        <v>28</v>
      </c>
      <c r="J28" s="16" t="s">
        <v>45</v>
      </c>
      <c r="K28" s="16" t="s">
        <v>28</v>
      </c>
      <c r="L28" s="16" t="s">
        <v>45</v>
      </c>
      <c r="M28" s="16" t="s">
        <v>28</v>
      </c>
      <c r="N28" s="16" t="s">
        <v>45</v>
      </c>
      <c r="O28" s="16" t="s">
        <v>28</v>
      </c>
      <c r="P28" s="16" t="s">
        <v>45</v>
      </c>
      <c r="Q28" s="16" t="s">
        <v>28</v>
      </c>
      <c r="R28" s="16" t="s">
        <v>45</v>
      </c>
      <c r="S28" s="16" t="s">
        <v>28</v>
      </c>
      <c r="T28" s="16" t="s">
        <v>45</v>
      </c>
      <c r="U28" s="16" t="s">
        <v>28</v>
      </c>
      <c r="V28" s="16" t="s">
        <v>45</v>
      </c>
      <c r="W28" s="16" t="s">
        <v>28</v>
      </c>
      <c r="X28" s="16" t="s">
        <v>45</v>
      </c>
      <c r="Y28" s="16" t="s">
        <v>28</v>
      </c>
      <c r="Z28" s="16" t="s">
        <v>45</v>
      </c>
      <c r="AA28" s="16" t="s">
        <v>28</v>
      </c>
      <c r="AB28" s="16" t="s">
        <v>45</v>
      </c>
      <c r="AC28" s="16" t="s">
        <v>28</v>
      </c>
      <c r="AD28" s="210" t="s">
        <v>45</v>
      </c>
      <c r="AE28" s="195" t="s">
        <v>28</v>
      </c>
      <c r="AF28" s="195" t="s">
        <v>45</v>
      </c>
      <c r="AG28" s="195" t="s">
        <v>28</v>
      </c>
      <c r="AH28" s="195" t="s">
        <v>45</v>
      </c>
      <c r="AI28" s="195" t="s">
        <v>28</v>
      </c>
      <c r="AJ28" s="195" t="s">
        <v>45</v>
      </c>
      <c r="AK28" s="195" t="s">
        <v>28</v>
      </c>
      <c r="AL28" s="195" t="s">
        <v>45</v>
      </c>
      <c r="AM28" s="195" t="s">
        <v>28</v>
      </c>
      <c r="AN28" s="195" t="s">
        <v>45</v>
      </c>
      <c r="AO28" s="195" t="s">
        <v>28</v>
      </c>
      <c r="AP28" s="195" t="s">
        <v>45</v>
      </c>
      <c r="AQ28" s="195" t="s">
        <v>28</v>
      </c>
      <c r="AR28" s="195" t="s">
        <v>45</v>
      </c>
      <c r="AS28" s="195" t="s">
        <v>28</v>
      </c>
      <c r="AT28" s="195" t="s">
        <v>45</v>
      </c>
      <c r="AU28" s="195" t="s">
        <v>28</v>
      </c>
      <c r="AV28" s="195" t="s">
        <v>45</v>
      </c>
      <c r="AW28" s="195" t="s">
        <v>28</v>
      </c>
      <c r="AX28" s="195" t="s">
        <v>45</v>
      </c>
      <c r="AY28" s="195" t="s">
        <v>28</v>
      </c>
      <c r="AZ28" s="195" t="s">
        <v>45</v>
      </c>
      <c r="BA28" s="195" t="s">
        <v>28</v>
      </c>
      <c r="BB28" s="195" t="s">
        <v>45</v>
      </c>
      <c r="BC28" s="195" t="s">
        <v>28</v>
      </c>
      <c r="BD28" s="195" t="s">
        <v>45</v>
      </c>
      <c r="BE28" s="195" t="s">
        <v>28</v>
      </c>
      <c r="BF28" s="195" t="s">
        <v>45</v>
      </c>
      <c r="BG28" s="195" t="s">
        <v>28</v>
      </c>
      <c r="BH28" s="195" t="s">
        <v>45</v>
      </c>
      <c r="BI28" s="195" t="s">
        <v>28</v>
      </c>
      <c r="BJ28" s="195" t="s">
        <v>45</v>
      </c>
    </row>
    <row r="29" spans="2:62" ht="15.75">
      <c r="B29" s="26" t="s">
        <v>46</v>
      </c>
      <c r="C29" s="3"/>
      <c r="D29" s="3"/>
      <c r="E29" s="5">
        <f t="shared" si="5"/>
        <v>288</v>
      </c>
      <c r="F29" s="5">
        <f t="shared" si="6"/>
        <v>244</v>
      </c>
      <c r="G29" s="69">
        <v>7</v>
      </c>
      <c r="H29" s="70">
        <v>4</v>
      </c>
      <c r="I29" s="69">
        <v>8</v>
      </c>
      <c r="J29" s="71">
        <v>6</v>
      </c>
      <c r="K29" s="72">
        <v>13</v>
      </c>
      <c r="L29" s="71">
        <v>6</v>
      </c>
      <c r="M29" s="72">
        <v>10</v>
      </c>
      <c r="N29" s="71">
        <v>11</v>
      </c>
      <c r="O29" s="72">
        <v>10</v>
      </c>
      <c r="P29" s="71">
        <v>7</v>
      </c>
      <c r="Q29" s="72">
        <v>7</v>
      </c>
      <c r="R29" s="71">
        <v>5</v>
      </c>
      <c r="S29" s="72">
        <v>16</v>
      </c>
      <c r="T29" s="71">
        <v>8</v>
      </c>
      <c r="U29" s="72">
        <v>14</v>
      </c>
      <c r="V29" s="71">
        <v>14</v>
      </c>
      <c r="W29" s="72">
        <v>11</v>
      </c>
      <c r="X29" s="71">
        <v>7</v>
      </c>
      <c r="Y29" s="72">
        <v>7</v>
      </c>
      <c r="Z29" s="71">
        <v>7</v>
      </c>
      <c r="AA29" s="72">
        <v>8</v>
      </c>
      <c r="AB29" s="71">
        <v>12</v>
      </c>
      <c r="AC29" s="72">
        <v>12</v>
      </c>
      <c r="AD29" s="73">
        <v>10</v>
      </c>
      <c r="AE29" s="72">
        <v>12</v>
      </c>
      <c r="AF29" s="71">
        <v>8</v>
      </c>
      <c r="AG29" s="72">
        <v>6</v>
      </c>
      <c r="AH29" s="71">
        <v>8</v>
      </c>
      <c r="AI29" s="72">
        <v>10</v>
      </c>
      <c r="AJ29" s="71">
        <v>7</v>
      </c>
      <c r="AK29" s="72">
        <v>11</v>
      </c>
      <c r="AL29" s="71">
        <v>13</v>
      </c>
      <c r="AM29" s="72">
        <v>7</v>
      </c>
      <c r="AN29" s="71">
        <v>6</v>
      </c>
      <c r="AO29" s="72">
        <v>14</v>
      </c>
      <c r="AP29" s="71">
        <v>10</v>
      </c>
      <c r="AQ29" s="72">
        <v>9</v>
      </c>
      <c r="AR29" s="71">
        <v>6</v>
      </c>
      <c r="AS29" s="72">
        <v>17</v>
      </c>
      <c r="AT29" s="71">
        <v>11</v>
      </c>
      <c r="AU29" s="72">
        <v>10</v>
      </c>
      <c r="AV29" s="71">
        <v>7</v>
      </c>
      <c r="AW29" s="72">
        <v>10</v>
      </c>
      <c r="AX29" s="71">
        <v>14</v>
      </c>
      <c r="AY29" s="72">
        <v>16</v>
      </c>
      <c r="AZ29" s="71">
        <v>18</v>
      </c>
      <c r="BA29" s="72">
        <v>9</v>
      </c>
      <c r="BB29" s="71">
        <v>9</v>
      </c>
      <c r="BC29" s="73">
        <v>10</v>
      </c>
      <c r="BD29" s="73">
        <v>7</v>
      </c>
      <c r="BE29" s="72"/>
      <c r="BF29" s="71"/>
      <c r="BG29" s="72">
        <v>10</v>
      </c>
      <c r="BH29" s="71">
        <v>10</v>
      </c>
      <c r="BI29" s="72">
        <v>14</v>
      </c>
      <c r="BJ29" s="71">
        <v>13</v>
      </c>
    </row>
    <row r="30" spans="2:62" ht="15.75">
      <c r="B30" s="26" t="s">
        <v>47</v>
      </c>
      <c r="C30" s="3"/>
      <c r="D30" s="3"/>
      <c r="E30" s="5">
        <f t="shared" si="5"/>
        <v>280</v>
      </c>
      <c r="F30" s="5">
        <f t="shared" si="6"/>
        <v>260</v>
      </c>
      <c r="G30" s="74">
        <v>10</v>
      </c>
      <c r="H30" s="75">
        <v>8</v>
      </c>
      <c r="I30" s="74">
        <v>8</v>
      </c>
      <c r="J30" s="76">
        <v>6</v>
      </c>
      <c r="K30" s="77">
        <v>11</v>
      </c>
      <c r="L30" s="76">
        <v>10</v>
      </c>
      <c r="M30" s="77">
        <v>10</v>
      </c>
      <c r="N30" s="76">
        <v>10</v>
      </c>
      <c r="O30" s="77">
        <v>11</v>
      </c>
      <c r="P30" s="76">
        <v>13</v>
      </c>
      <c r="Q30" s="77">
        <v>9</v>
      </c>
      <c r="R30" s="76">
        <v>10</v>
      </c>
      <c r="S30" s="77">
        <v>10</v>
      </c>
      <c r="T30" s="76">
        <v>9</v>
      </c>
      <c r="U30" s="77">
        <v>15</v>
      </c>
      <c r="V30" s="76">
        <v>12</v>
      </c>
      <c r="W30" s="77">
        <v>8</v>
      </c>
      <c r="X30" s="76">
        <v>8</v>
      </c>
      <c r="Y30" s="77">
        <v>9</v>
      </c>
      <c r="Z30" s="76">
        <v>9</v>
      </c>
      <c r="AA30" s="77">
        <v>10</v>
      </c>
      <c r="AB30" s="76">
        <v>8</v>
      </c>
      <c r="AC30" s="77">
        <v>13</v>
      </c>
      <c r="AD30" s="78">
        <v>15</v>
      </c>
      <c r="AE30" s="77">
        <v>9</v>
      </c>
      <c r="AF30" s="76">
        <v>9</v>
      </c>
      <c r="AG30" s="77">
        <v>10</v>
      </c>
      <c r="AH30" s="76">
        <v>12</v>
      </c>
      <c r="AI30" s="77">
        <v>11</v>
      </c>
      <c r="AJ30" s="76">
        <v>8</v>
      </c>
      <c r="AK30" s="77">
        <v>9</v>
      </c>
      <c r="AL30" s="76">
        <v>10</v>
      </c>
      <c r="AM30" s="77">
        <v>12</v>
      </c>
      <c r="AN30" s="76">
        <v>9</v>
      </c>
      <c r="AO30" s="77">
        <v>11</v>
      </c>
      <c r="AP30" s="76">
        <v>7</v>
      </c>
      <c r="AQ30" s="77">
        <v>10</v>
      </c>
      <c r="AR30" s="76">
        <v>10</v>
      </c>
      <c r="AS30" s="77">
        <v>12</v>
      </c>
      <c r="AT30" s="76">
        <v>11</v>
      </c>
      <c r="AU30" s="77">
        <v>7</v>
      </c>
      <c r="AV30" s="76">
        <v>8</v>
      </c>
      <c r="AW30" s="77">
        <v>10</v>
      </c>
      <c r="AX30" s="76">
        <v>13</v>
      </c>
      <c r="AY30" s="77">
        <v>13</v>
      </c>
      <c r="AZ30" s="76">
        <v>11</v>
      </c>
      <c r="BA30" s="77">
        <v>9</v>
      </c>
      <c r="BB30" s="76">
        <v>8</v>
      </c>
      <c r="BC30" s="78">
        <v>13</v>
      </c>
      <c r="BD30" s="78">
        <v>6</v>
      </c>
      <c r="BE30" s="77"/>
      <c r="BF30" s="76"/>
      <c r="BG30" s="77">
        <v>9</v>
      </c>
      <c r="BH30" s="76">
        <v>9</v>
      </c>
      <c r="BI30" s="77">
        <v>11</v>
      </c>
      <c r="BJ30" s="76">
        <v>11</v>
      </c>
    </row>
    <row r="31" spans="2:62" ht="15.75">
      <c r="B31" s="26" t="s">
        <v>48</v>
      </c>
      <c r="C31" s="3"/>
      <c r="D31" s="3"/>
      <c r="E31" s="5">
        <f t="shared" si="5"/>
        <v>315</v>
      </c>
      <c r="F31" s="5">
        <f t="shared" si="6"/>
        <v>284</v>
      </c>
      <c r="G31" s="74">
        <v>6</v>
      </c>
      <c r="H31" s="75">
        <v>6</v>
      </c>
      <c r="I31" s="74">
        <v>11</v>
      </c>
      <c r="J31" s="76">
        <v>9</v>
      </c>
      <c r="K31" s="77">
        <v>9</v>
      </c>
      <c r="L31" s="76">
        <v>7</v>
      </c>
      <c r="M31" s="77">
        <v>10</v>
      </c>
      <c r="N31" s="76">
        <v>13</v>
      </c>
      <c r="O31" s="77">
        <v>13</v>
      </c>
      <c r="P31" s="76">
        <v>14</v>
      </c>
      <c r="Q31" s="77">
        <v>10</v>
      </c>
      <c r="R31" s="76">
        <v>10</v>
      </c>
      <c r="S31" s="77">
        <v>11</v>
      </c>
      <c r="T31" s="76">
        <v>13</v>
      </c>
      <c r="U31" s="77">
        <v>18</v>
      </c>
      <c r="V31" s="76">
        <v>16</v>
      </c>
      <c r="W31" s="77">
        <v>14</v>
      </c>
      <c r="X31" s="76">
        <v>9</v>
      </c>
      <c r="Y31" s="77">
        <v>16</v>
      </c>
      <c r="Z31" s="76">
        <v>11</v>
      </c>
      <c r="AA31" s="77">
        <v>9</v>
      </c>
      <c r="AB31" s="76">
        <v>12</v>
      </c>
      <c r="AC31" s="77">
        <v>15</v>
      </c>
      <c r="AD31" s="78">
        <v>12</v>
      </c>
      <c r="AE31" s="77">
        <v>10</v>
      </c>
      <c r="AF31" s="76">
        <v>7</v>
      </c>
      <c r="AG31" s="77">
        <v>15</v>
      </c>
      <c r="AH31" s="76">
        <v>10</v>
      </c>
      <c r="AI31" s="77">
        <v>11</v>
      </c>
      <c r="AJ31" s="76">
        <v>7</v>
      </c>
      <c r="AK31" s="77">
        <v>8</v>
      </c>
      <c r="AL31" s="76">
        <v>10</v>
      </c>
      <c r="AM31" s="77">
        <v>9</v>
      </c>
      <c r="AN31" s="76">
        <v>5</v>
      </c>
      <c r="AO31" s="77">
        <v>11</v>
      </c>
      <c r="AP31" s="76">
        <v>8</v>
      </c>
      <c r="AQ31" s="77">
        <v>11</v>
      </c>
      <c r="AR31" s="76">
        <v>7</v>
      </c>
      <c r="AS31" s="77">
        <v>12</v>
      </c>
      <c r="AT31" s="76">
        <v>11</v>
      </c>
      <c r="AU31" s="77">
        <v>13</v>
      </c>
      <c r="AV31" s="76">
        <v>10</v>
      </c>
      <c r="AW31" s="77">
        <v>9</v>
      </c>
      <c r="AX31" s="76">
        <v>13</v>
      </c>
      <c r="AY31" s="77">
        <v>18</v>
      </c>
      <c r="AZ31" s="76">
        <v>20</v>
      </c>
      <c r="BA31" s="77">
        <v>9</v>
      </c>
      <c r="BB31" s="76">
        <v>10</v>
      </c>
      <c r="BC31" s="78">
        <v>13</v>
      </c>
      <c r="BD31" s="78">
        <v>10</v>
      </c>
      <c r="BE31" s="77"/>
      <c r="BF31" s="76"/>
      <c r="BG31" s="77">
        <v>16</v>
      </c>
      <c r="BH31" s="76">
        <v>17</v>
      </c>
      <c r="BI31" s="77">
        <v>8</v>
      </c>
      <c r="BJ31" s="76">
        <v>7</v>
      </c>
    </row>
    <row r="32" spans="2:62" ht="15.75">
      <c r="B32" s="26" t="s">
        <v>27</v>
      </c>
      <c r="E32" s="5">
        <f t="shared" si="5"/>
        <v>883</v>
      </c>
      <c r="F32" s="5">
        <f t="shared" si="6"/>
        <v>788</v>
      </c>
      <c r="G32" s="74">
        <f>SUM(G29:G31)</f>
        <v>23</v>
      </c>
      <c r="H32" s="75">
        <f aca="true" t="shared" si="10" ref="H32:BD32">SUM(H29:H31)</f>
        <v>18</v>
      </c>
      <c r="I32" s="74">
        <f t="shared" si="10"/>
        <v>27</v>
      </c>
      <c r="J32" s="76">
        <f t="shared" si="10"/>
        <v>21</v>
      </c>
      <c r="K32" s="77">
        <f t="shared" si="10"/>
        <v>33</v>
      </c>
      <c r="L32" s="76">
        <f t="shared" si="10"/>
        <v>23</v>
      </c>
      <c r="M32" s="77">
        <f t="shared" si="10"/>
        <v>30</v>
      </c>
      <c r="N32" s="76">
        <f t="shared" si="10"/>
        <v>34</v>
      </c>
      <c r="O32" s="77">
        <f t="shared" si="10"/>
        <v>34</v>
      </c>
      <c r="P32" s="76">
        <f t="shared" si="10"/>
        <v>34</v>
      </c>
      <c r="Q32" s="77">
        <f t="shared" si="10"/>
        <v>26</v>
      </c>
      <c r="R32" s="76">
        <f t="shared" si="10"/>
        <v>25</v>
      </c>
      <c r="S32" s="77">
        <f t="shared" si="10"/>
        <v>37</v>
      </c>
      <c r="T32" s="76">
        <f t="shared" si="10"/>
        <v>30</v>
      </c>
      <c r="U32" s="77">
        <f t="shared" si="10"/>
        <v>47</v>
      </c>
      <c r="V32" s="76">
        <f t="shared" si="10"/>
        <v>42</v>
      </c>
      <c r="W32" s="77">
        <f t="shared" si="10"/>
        <v>33</v>
      </c>
      <c r="X32" s="76">
        <f t="shared" si="10"/>
        <v>24</v>
      </c>
      <c r="Y32" s="77">
        <f t="shared" si="10"/>
        <v>32</v>
      </c>
      <c r="Z32" s="76">
        <f t="shared" si="10"/>
        <v>27</v>
      </c>
      <c r="AA32" s="77">
        <f t="shared" si="10"/>
        <v>27</v>
      </c>
      <c r="AB32" s="76">
        <f t="shared" si="10"/>
        <v>32</v>
      </c>
      <c r="AC32" s="77">
        <f t="shared" si="10"/>
        <v>40</v>
      </c>
      <c r="AD32" s="78">
        <f t="shared" si="10"/>
        <v>37</v>
      </c>
      <c r="AE32" s="77">
        <f t="shared" si="10"/>
        <v>31</v>
      </c>
      <c r="AF32" s="76">
        <f t="shared" si="10"/>
        <v>24</v>
      </c>
      <c r="AG32" s="77">
        <f t="shared" si="10"/>
        <v>31</v>
      </c>
      <c r="AH32" s="76">
        <f t="shared" si="10"/>
        <v>30</v>
      </c>
      <c r="AI32" s="77">
        <f t="shared" si="10"/>
        <v>32</v>
      </c>
      <c r="AJ32" s="76">
        <f t="shared" si="10"/>
        <v>22</v>
      </c>
      <c r="AK32" s="77">
        <f t="shared" si="10"/>
        <v>28</v>
      </c>
      <c r="AL32" s="76">
        <f t="shared" si="10"/>
        <v>33</v>
      </c>
      <c r="AM32" s="77">
        <f t="shared" si="10"/>
        <v>28</v>
      </c>
      <c r="AN32" s="76">
        <f t="shared" si="10"/>
        <v>20</v>
      </c>
      <c r="AO32" s="77">
        <f t="shared" si="10"/>
        <v>36</v>
      </c>
      <c r="AP32" s="76">
        <f t="shared" si="10"/>
        <v>25</v>
      </c>
      <c r="AQ32" s="77">
        <f t="shared" si="10"/>
        <v>30</v>
      </c>
      <c r="AR32" s="76">
        <f t="shared" si="10"/>
        <v>23</v>
      </c>
      <c r="AS32" s="77">
        <f t="shared" si="10"/>
        <v>41</v>
      </c>
      <c r="AT32" s="76">
        <f t="shared" si="10"/>
        <v>33</v>
      </c>
      <c r="AU32" s="77">
        <f t="shared" si="10"/>
        <v>30</v>
      </c>
      <c r="AV32" s="76">
        <f t="shared" si="10"/>
        <v>25</v>
      </c>
      <c r="AW32" s="77">
        <f t="shared" si="10"/>
        <v>29</v>
      </c>
      <c r="AX32" s="76">
        <f t="shared" si="10"/>
        <v>40</v>
      </c>
      <c r="AY32" s="77">
        <f t="shared" si="10"/>
        <v>47</v>
      </c>
      <c r="AZ32" s="76">
        <f t="shared" si="10"/>
        <v>49</v>
      </c>
      <c r="BA32" s="77">
        <f t="shared" si="10"/>
        <v>27</v>
      </c>
      <c r="BB32" s="76">
        <f t="shared" si="10"/>
        <v>27</v>
      </c>
      <c r="BC32" s="77">
        <f t="shared" si="10"/>
        <v>36</v>
      </c>
      <c r="BD32" s="76">
        <f t="shared" si="10"/>
        <v>23</v>
      </c>
      <c r="BE32" s="77">
        <f aca="true" t="shared" si="11" ref="BE32:BJ32">SUM(BE29:BE31)</f>
        <v>0</v>
      </c>
      <c r="BF32" s="76">
        <f t="shared" si="11"/>
        <v>0</v>
      </c>
      <c r="BG32" s="77">
        <f t="shared" si="11"/>
        <v>35</v>
      </c>
      <c r="BH32" s="76">
        <f t="shared" si="11"/>
        <v>36</v>
      </c>
      <c r="BI32" s="77">
        <f t="shared" si="11"/>
        <v>33</v>
      </c>
      <c r="BJ32" s="76">
        <f t="shared" si="11"/>
        <v>31</v>
      </c>
    </row>
    <row r="33" spans="2:62" ht="16.5" thickBot="1">
      <c r="B33" s="23"/>
      <c r="E33" s="5">
        <f t="shared" si="5"/>
        <v>0</v>
      </c>
      <c r="F33" s="5">
        <f t="shared" si="6"/>
        <v>0</v>
      </c>
      <c r="G33" s="8"/>
      <c r="H33" s="9"/>
      <c r="I33" s="8"/>
      <c r="J33" s="12"/>
      <c r="K33" s="14"/>
      <c r="L33" s="12"/>
      <c r="M33" s="14"/>
      <c r="N33" s="12"/>
      <c r="O33" s="14"/>
      <c r="P33" s="12"/>
      <c r="Q33" s="14"/>
      <c r="R33" s="12"/>
      <c r="S33" s="14"/>
      <c r="T33" s="12"/>
      <c r="U33" s="14"/>
      <c r="V33" s="12"/>
      <c r="W33" s="14"/>
      <c r="X33" s="12"/>
      <c r="Y33" s="32"/>
      <c r="Z33" s="12"/>
      <c r="AA33" s="32"/>
      <c r="AB33" s="12"/>
      <c r="AC33" s="32"/>
      <c r="AD33" s="27"/>
      <c r="AE33" s="36"/>
      <c r="AF33" s="12"/>
      <c r="AG33" s="36"/>
      <c r="AH33" s="12"/>
      <c r="AI33" s="36"/>
      <c r="AJ33" s="12"/>
      <c r="AK33" s="36"/>
      <c r="AL33" s="12"/>
      <c r="AM33" s="36"/>
      <c r="AN33" s="12"/>
      <c r="AO33" s="36"/>
      <c r="AP33" s="12"/>
      <c r="AQ33" s="36"/>
      <c r="AR33" s="12"/>
      <c r="AS33" s="36"/>
      <c r="AT33" s="12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</row>
    <row r="34" spans="1:62" ht="18" customHeight="1" thickBot="1">
      <c r="A34" s="403" t="s">
        <v>80</v>
      </c>
      <c r="B34" s="404"/>
      <c r="C34" s="405"/>
      <c r="D34" s="37"/>
      <c r="E34" s="5">
        <f t="shared" si="5"/>
        <v>0</v>
      </c>
      <c r="F34" s="5">
        <f t="shared" si="6"/>
        <v>0</v>
      </c>
      <c r="G34" s="8"/>
      <c r="H34" s="9"/>
      <c r="I34" s="8"/>
      <c r="J34" s="12"/>
      <c r="K34" s="14"/>
      <c r="L34" s="12"/>
      <c r="M34" s="14"/>
      <c r="N34" s="12"/>
      <c r="O34" s="14"/>
      <c r="P34" s="12"/>
      <c r="Q34" s="14"/>
      <c r="R34" s="12"/>
      <c r="S34" s="14"/>
      <c r="T34" s="12"/>
      <c r="U34" s="14"/>
      <c r="V34" s="12"/>
      <c r="W34" s="14"/>
      <c r="X34" s="12"/>
      <c r="Y34" s="32"/>
      <c r="Z34" s="12"/>
      <c r="AA34" s="32"/>
      <c r="AB34" s="12"/>
      <c r="AC34" s="32"/>
      <c r="AD34" s="27"/>
      <c r="AE34" s="36"/>
      <c r="AF34" s="12"/>
      <c r="AG34" s="36"/>
      <c r="AH34" s="12"/>
      <c r="AI34" s="36"/>
      <c r="AJ34" s="12"/>
      <c r="AK34" s="36"/>
      <c r="AL34" s="12"/>
      <c r="AM34" s="36"/>
      <c r="AN34" s="12"/>
      <c r="AO34" s="36"/>
      <c r="AP34" s="12"/>
      <c r="AQ34" s="36"/>
      <c r="AR34" s="12"/>
      <c r="AS34" s="36"/>
      <c r="AT34" s="12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</row>
    <row r="35" spans="1:62" ht="18">
      <c r="A35" s="28"/>
      <c r="B35" s="207"/>
      <c r="C35" s="88" t="s">
        <v>67</v>
      </c>
      <c r="D35" s="3"/>
      <c r="E35" s="5" t="e">
        <f t="shared" si="5"/>
        <v>#VALUE!</v>
      </c>
      <c r="F35" s="5" t="e">
        <f t="shared" si="6"/>
        <v>#VALUE!</v>
      </c>
      <c r="G35" s="195" t="s">
        <v>58</v>
      </c>
      <c r="H35" s="195" t="s">
        <v>59</v>
      </c>
      <c r="I35" s="195" t="s">
        <v>58</v>
      </c>
      <c r="J35" s="195" t="s">
        <v>59</v>
      </c>
      <c r="K35" s="195" t="s">
        <v>58</v>
      </c>
      <c r="L35" s="195" t="s">
        <v>59</v>
      </c>
      <c r="M35" s="195" t="s">
        <v>58</v>
      </c>
      <c r="N35" s="195" t="s">
        <v>59</v>
      </c>
      <c r="O35" s="195" t="s">
        <v>58</v>
      </c>
      <c r="P35" s="195" t="s">
        <v>59</v>
      </c>
      <c r="Q35" s="195" t="s">
        <v>58</v>
      </c>
      <c r="R35" s="195" t="s">
        <v>59</v>
      </c>
      <c r="S35" s="195" t="s">
        <v>58</v>
      </c>
      <c r="T35" s="195" t="s">
        <v>59</v>
      </c>
      <c r="U35" s="195" t="s">
        <v>58</v>
      </c>
      <c r="V35" s="195" t="s">
        <v>59</v>
      </c>
      <c r="W35" s="195" t="s">
        <v>58</v>
      </c>
      <c r="X35" s="195" t="s">
        <v>59</v>
      </c>
      <c r="Y35" s="195" t="s">
        <v>58</v>
      </c>
      <c r="Z35" s="195" t="s">
        <v>59</v>
      </c>
      <c r="AA35" s="195" t="s">
        <v>58</v>
      </c>
      <c r="AB35" s="195" t="s">
        <v>59</v>
      </c>
      <c r="AC35" s="195" t="s">
        <v>58</v>
      </c>
      <c r="AD35" s="210" t="s">
        <v>59</v>
      </c>
      <c r="AE35" s="195" t="s">
        <v>58</v>
      </c>
      <c r="AF35" s="195" t="s">
        <v>59</v>
      </c>
      <c r="AG35" s="195" t="s">
        <v>58</v>
      </c>
      <c r="AH35" s="195" t="s">
        <v>59</v>
      </c>
      <c r="AI35" s="195" t="s">
        <v>58</v>
      </c>
      <c r="AJ35" s="195" t="s">
        <v>59</v>
      </c>
      <c r="AK35" s="195" t="s">
        <v>58</v>
      </c>
      <c r="AL35" s="195" t="s">
        <v>59</v>
      </c>
      <c r="AM35" s="195" t="s">
        <v>58</v>
      </c>
      <c r="AN35" s="195" t="s">
        <v>59</v>
      </c>
      <c r="AO35" s="195" t="s">
        <v>58</v>
      </c>
      <c r="AP35" s="195" t="s">
        <v>59</v>
      </c>
      <c r="AQ35" s="195" t="s">
        <v>58</v>
      </c>
      <c r="AR35" s="195" t="s">
        <v>59</v>
      </c>
      <c r="AS35" s="195" t="s">
        <v>58</v>
      </c>
      <c r="AT35" s="195" t="s">
        <v>59</v>
      </c>
      <c r="AU35" s="195" t="s">
        <v>58</v>
      </c>
      <c r="AV35" s="195" t="s">
        <v>59</v>
      </c>
      <c r="AW35" s="195" t="s">
        <v>58</v>
      </c>
      <c r="AX35" s="195" t="s">
        <v>59</v>
      </c>
      <c r="AY35" s="195" t="s">
        <v>58</v>
      </c>
      <c r="AZ35" s="195" t="s">
        <v>59</v>
      </c>
      <c r="BA35" s="195" t="s">
        <v>58</v>
      </c>
      <c r="BB35" s="195" t="s">
        <v>59</v>
      </c>
      <c r="BC35" s="195" t="s">
        <v>58</v>
      </c>
      <c r="BD35" s="195" t="s">
        <v>59</v>
      </c>
      <c r="BE35" s="195" t="s">
        <v>58</v>
      </c>
      <c r="BF35" s="195" t="s">
        <v>59</v>
      </c>
      <c r="BG35" s="195" t="s">
        <v>58</v>
      </c>
      <c r="BH35" s="195" t="s">
        <v>59</v>
      </c>
      <c r="BI35" s="195" t="s">
        <v>58</v>
      </c>
      <c r="BJ35" s="195" t="s">
        <v>59</v>
      </c>
    </row>
    <row r="36" spans="1:62" ht="15.75">
      <c r="A36" s="17">
        <v>4</v>
      </c>
      <c r="B36" s="79" t="s">
        <v>51</v>
      </c>
      <c r="C36" s="16">
        <f aca="true" t="shared" si="12" ref="C36:C53">E36-F36</f>
        <v>-3</v>
      </c>
      <c r="D36" s="1"/>
      <c r="E36" s="5">
        <f t="shared" si="5"/>
        <v>31</v>
      </c>
      <c r="F36" s="5">
        <f t="shared" si="6"/>
        <v>34</v>
      </c>
      <c r="G36" s="54"/>
      <c r="H36" s="55">
        <v>1</v>
      </c>
      <c r="I36" s="54">
        <v>1</v>
      </c>
      <c r="J36" s="56">
        <v>4</v>
      </c>
      <c r="K36" s="57">
        <v>2</v>
      </c>
      <c r="L36" s="56">
        <v>1</v>
      </c>
      <c r="M36" s="57"/>
      <c r="N36" s="56">
        <v>2</v>
      </c>
      <c r="O36" s="57">
        <v>2</v>
      </c>
      <c r="P36" s="56"/>
      <c r="Q36" s="57">
        <v>1</v>
      </c>
      <c r="R36" s="56"/>
      <c r="S36" s="57">
        <v>2</v>
      </c>
      <c r="T36" s="56"/>
      <c r="U36" s="57">
        <v>2</v>
      </c>
      <c r="V36" s="56">
        <v>2</v>
      </c>
      <c r="W36" s="57">
        <v>2</v>
      </c>
      <c r="X36" s="56"/>
      <c r="Y36" s="57">
        <v>1</v>
      </c>
      <c r="Z36" s="56">
        <v>1</v>
      </c>
      <c r="AA36" s="57">
        <v>1</v>
      </c>
      <c r="AB36" s="56">
        <v>2</v>
      </c>
      <c r="AC36" s="57">
        <v>2</v>
      </c>
      <c r="AD36" s="58">
        <v>4</v>
      </c>
      <c r="AE36" s="57"/>
      <c r="AF36" s="56">
        <v>1</v>
      </c>
      <c r="AG36" s="57">
        <v>1</v>
      </c>
      <c r="AH36" s="56"/>
      <c r="AI36" s="57">
        <v>1</v>
      </c>
      <c r="AJ36" s="56">
        <v>1</v>
      </c>
      <c r="AK36" s="57">
        <v>3</v>
      </c>
      <c r="AL36" s="56"/>
      <c r="AM36" s="57"/>
      <c r="AN36" s="56">
        <v>4</v>
      </c>
      <c r="AO36" s="57">
        <v>1</v>
      </c>
      <c r="AP36" s="56">
        <v>1</v>
      </c>
      <c r="AQ36" s="57">
        <v>1</v>
      </c>
      <c r="AR36" s="56">
        <v>2</v>
      </c>
      <c r="AS36" s="57">
        <v>2</v>
      </c>
      <c r="AT36" s="56">
        <v>1</v>
      </c>
      <c r="AU36" s="57">
        <v>1</v>
      </c>
      <c r="AV36" s="56">
        <v>1</v>
      </c>
      <c r="AW36" s="57">
        <v>2</v>
      </c>
      <c r="AX36" s="56"/>
      <c r="AY36" s="57"/>
      <c r="AZ36" s="56"/>
      <c r="BA36" s="57"/>
      <c r="BB36" s="56"/>
      <c r="BC36" s="58">
        <v>3</v>
      </c>
      <c r="BD36" s="58">
        <v>4</v>
      </c>
      <c r="BE36" s="57"/>
      <c r="BF36" s="56"/>
      <c r="BG36" s="57"/>
      <c r="BH36" s="56"/>
      <c r="BI36" s="57"/>
      <c r="BJ36" s="56">
        <v>2</v>
      </c>
    </row>
    <row r="37" spans="1:62" ht="15.75">
      <c r="A37" s="17">
        <v>5</v>
      </c>
      <c r="B37" s="79" t="s">
        <v>55</v>
      </c>
      <c r="C37" s="16">
        <f t="shared" si="12"/>
        <v>8</v>
      </c>
      <c r="D37" s="1"/>
      <c r="E37" s="5">
        <f t="shared" si="5"/>
        <v>27</v>
      </c>
      <c r="F37" s="5">
        <f t="shared" si="6"/>
        <v>19</v>
      </c>
      <c r="G37" s="59">
        <v>2</v>
      </c>
      <c r="H37" s="60">
        <v>1</v>
      </c>
      <c r="I37" s="177"/>
      <c r="J37" s="176"/>
      <c r="K37" s="175"/>
      <c r="L37" s="176"/>
      <c r="M37" s="175"/>
      <c r="N37" s="176"/>
      <c r="O37" s="175"/>
      <c r="P37" s="176"/>
      <c r="Q37" s="175"/>
      <c r="R37" s="176"/>
      <c r="S37" s="175"/>
      <c r="T37" s="176"/>
      <c r="U37" s="62">
        <v>1</v>
      </c>
      <c r="V37" s="61"/>
      <c r="W37" s="62">
        <v>2</v>
      </c>
      <c r="X37" s="61"/>
      <c r="Y37" s="62">
        <v>2</v>
      </c>
      <c r="Z37" s="61">
        <v>3</v>
      </c>
      <c r="AA37" s="62">
        <v>3</v>
      </c>
      <c r="AB37" s="61">
        <v>2</v>
      </c>
      <c r="AC37" s="62">
        <v>1</v>
      </c>
      <c r="AD37" s="63">
        <v>2</v>
      </c>
      <c r="AE37" s="62">
        <v>1</v>
      </c>
      <c r="AF37" s="61">
        <v>1</v>
      </c>
      <c r="AG37" s="62">
        <v>1</v>
      </c>
      <c r="AH37" s="61"/>
      <c r="AI37" s="62">
        <v>1</v>
      </c>
      <c r="AJ37" s="61"/>
      <c r="AK37" s="62">
        <v>2</v>
      </c>
      <c r="AL37" s="61">
        <v>2</v>
      </c>
      <c r="AM37" s="62">
        <v>1</v>
      </c>
      <c r="AN37" s="61">
        <v>1</v>
      </c>
      <c r="AO37" s="62"/>
      <c r="AP37" s="61">
        <v>1</v>
      </c>
      <c r="AQ37" s="62"/>
      <c r="AR37" s="61">
        <v>2</v>
      </c>
      <c r="AS37" s="62">
        <v>3</v>
      </c>
      <c r="AT37" s="61"/>
      <c r="AU37" s="62">
        <v>2</v>
      </c>
      <c r="AV37" s="61">
        <v>1</v>
      </c>
      <c r="AW37" s="62">
        <v>1</v>
      </c>
      <c r="AX37" s="61"/>
      <c r="AY37" s="62">
        <v>2</v>
      </c>
      <c r="AZ37" s="61">
        <v>1</v>
      </c>
      <c r="BA37" s="227"/>
      <c r="BB37" s="226"/>
      <c r="BC37" s="342"/>
      <c r="BD37" s="342"/>
      <c r="BE37" s="62"/>
      <c r="BF37" s="61"/>
      <c r="BG37" s="62">
        <v>2</v>
      </c>
      <c r="BH37" s="61">
        <v>1</v>
      </c>
      <c r="BI37" s="62"/>
      <c r="BJ37" s="61">
        <v>1</v>
      </c>
    </row>
    <row r="38" spans="1:62" ht="15.75">
      <c r="A38" s="17">
        <v>6</v>
      </c>
      <c r="B38" s="79" t="s">
        <v>54</v>
      </c>
      <c r="C38" s="16">
        <f t="shared" si="12"/>
        <v>12</v>
      </c>
      <c r="D38" s="1"/>
      <c r="E38" s="5">
        <f t="shared" si="5"/>
        <v>36</v>
      </c>
      <c r="F38" s="5">
        <f t="shared" si="6"/>
        <v>24</v>
      </c>
      <c r="G38" s="59">
        <v>1</v>
      </c>
      <c r="H38" s="60"/>
      <c r="I38" s="59">
        <v>2</v>
      </c>
      <c r="J38" s="61">
        <v>2</v>
      </c>
      <c r="K38" s="62"/>
      <c r="L38" s="61"/>
      <c r="M38" s="62">
        <v>2</v>
      </c>
      <c r="N38" s="61">
        <v>1</v>
      </c>
      <c r="O38" s="62">
        <v>1</v>
      </c>
      <c r="P38" s="61">
        <v>2</v>
      </c>
      <c r="Q38" s="62"/>
      <c r="R38" s="61">
        <v>1</v>
      </c>
      <c r="S38" s="62">
        <v>2</v>
      </c>
      <c r="T38" s="61">
        <v>1</v>
      </c>
      <c r="U38" s="62">
        <v>2</v>
      </c>
      <c r="V38" s="61">
        <v>2</v>
      </c>
      <c r="W38" s="62">
        <v>2</v>
      </c>
      <c r="X38" s="61">
        <v>1</v>
      </c>
      <c r="Y38" s="62">
        <v>1</v>
      </c>
      <c r="Z38" s="61">
        <v>1</v>
      </c>
      <c r="AA38" s="62">
        <v>1</v>
      </c>
      <c r="AB38" s="61">
        <v>1</v>
      </c>
      <c r="AC38" s="62">
        <v>2</v>
      </c>
      <c r="AD38" s="63">
        <v>1</v>
      </c>
      <c r="AE38" s="62"/>
      <c r="AF38" s="61">
        <v>1</v>
      </c>
      <c r="AG38" s="62"/>
      <c r="AH38" s="61"/>
      <c r="AI38" s="62">
        <v>2</v>
      </c>
      <c r="AJ38" s="61"/>
      <c r="AK38" s="62">
        <v>1</v>
      </c>
      <c r="AL38" s="61">
        <v>2</v>
      </c>
      <c r="AM38" s="62">
        <v>1</v>
      </c>
      <c r="AN38" s="61">
        <v>2</v>
      </c>
      <c r="AO38" s="62"/>
      <c r="AP38" s="61"/>
      <c r="AQ38" s="62">
        <v>1</v>
      </c>
      <c r="AR38" s="61"/>
      <c r="AS38" s="62">
        <v>4</v>
      </c>
      <c r="AT38" s="61"/>
      <c r="AU38" s="62">
        <v>3</v>
      </c>
      <c r="AV38" s="61"/>
      <c r="AW38" s="62">
        <v>2</v>
      </c>
      <c r="AX38" s="61"/>
      <c r="AY38" s="62">
        <v>1</v>
      </c>
      <c r="AZ38" s="61">
        <v>1</v>
      </c>
      <c r="BA38" s="62">
        <v>2</v>
      </c>
      <c r="BB38" s="61">
        <v>1</v>
      </c>
      <c r="BC38" s="63">
        <v>1</v>
      </c>
      <c r="BD38" s="63">
        <v>1</v>
      </c>
      <c r="BE38" s="62"/>
      <c r="BF38" s="61"/>
      <c r="BG38" s="62">
        <v>1</v>
      </c>
      <c r="BH38" s="61">
        <v>1</v>
      </c>
      <c r="BI38" s="62">
        <v>1</v>
      </c>
      <c r="BJ38" s="61">
        <v>2</v>
      </c>
    </row>
    <row r="39" spans="1:62" ht="15.75">
      <c r="A39" s="17">
        <v>7</v>
      </c>
      <c r="B39" s="79" t="s">
        <v>41</v>
      </c>
      <c r="C39" s="195">
        <f t="shared" si="12"/>
        <v>33</v>
      </c>
      <c r="D39" s="1"/>
      <c r="E39" s="5">
        <f t="shared" si="5"/>
        <v>49</v>
      </c>
      <c r="F39" s="5">
        <f t="shared" si="6"/>
        <v>16</v>
      </c>
      <c r="G39" s="59">
        <v>1</v>
      </c>
      <c r="H39" s="60">
        <v>1</v>
      </c>
      <c r="I39" s="59"/>
      <c r="J39" s="61">
        <v>1</v>
      </c>
      <c r="K39" s="62">
        <v>2</v>
      </c>
      <c r="L39" s="61"/>
      <c r="M39" s="62">
        <v>2</v>
      </c>
      <c r="N39" s="61"/>
      <c r="O39" s="62">
        <v>2</v>
      </c>
      <c r="P39" s="61"/>
      <c r="Q39" s="62">
        <v>2</v>
      </c>
      <c r="R39" s="61">
        <v>1</v>
      </c>
      <c r="S39" s="62">
        <v>1</v>
      </c>
      <c r="T39" s="61"/>
      <c r="U39" s="62">
        <v>2</v>
      </c>
      <c r="V39" s="61">
        <v>1</v>
      </c>
      <c r="W39" s="62">
        <v>4</v>
      </c>
      <c r="X39" s="61"/>
      <c r="Y39" s="62">
        <v>3</v>
      </c>
      <c r="Z39" s="61">
        <v>3</v>
      </c>
      <c r="AA39" s="62">
        <v>2</v>
      </c>
      <c r="AB39" s="61">
        <v>1</v>
      </c>
      <c r="AC39" s="62">
        <v>2</v>
      </c>
      <c r="AD39" s="63">
        <v>2</v>
      </c>
      <c r="AE39" s="62">
        <v>1</v>
      </c>
      <c r="AF39" s="61"/>
      <c r="AG39" s="62">
        <v>1</v>
      </c>
      <c r="AH39" s="61"/>
      <c r="AI39" s="62">
        <v>1</v>
      </c>
      <c r="AJ39" s="61"/>
      <c r="AK39" s="62">
        <v>4</v>
      </c>
      <c r="AL39" s="61">
        <v>1</v>
      </c>
      <c r="AM39" s="62"/>
      <c r="AN39" s="61">
        <v>1</v>
      </c>
      <c r="AO39" s="62">
        <v>1</v>
      </c>
      <c r="AP39" s="61">
        <v>1</v>
      </c>
      <c r="AQ39" s="62">
        <v>5</v>
      </c>
      <c r="AR39" s="61"/>
      <c r="AS39" s="62">
        <v>2</v>
      </c>
      <c r="AT39" s="61"/>
      <c r="AU39" s="227"/>
      <c r="AV39" s="226"/>
      <c r="AW39" s="62">
        <v>4</v>
      </c>
      <c r="AX39" s="61">
        <v>1</v>
      </c>
      <c r="AY39" s="62">
        <v>1</v>
      </c>
      <c r="AZ39" s="61"/>
      <c r="BA39" s="62">
        <v>2</v>
      </c>
      <c r="BB39" s="61"/>
      <c r="BC39" s="63">
        <v>1</v>
      </c>
      <c r="BD39" s="63">
        <v>1</v>
      </c>
      <c r="BE39" s="62"/>
      <c r="BF39" s="61"/>
      <c r="BG39" s="62">
        <v>2</v>
      </c>
      <c r="BH39" s="61">
        <v>1</v>
      </c>
      <c r="BI39" s="62">
        <v>1</v>
      </c>
      <c r="BJ39" s="61"/>
    </row>
    <row r="40" spans="1:62" ht="15.75">
      <c r="A40" s="17">
        <v>8</v>
      </c>
      <c r="B40" s="79" t="s">
        <v>42</v>
      </c>
      <c r="C40" s="16">
        <f t="shared" si="12"/>
        <v>-10</v>
      </c>
      <c r="D40" s="1"/>
      <c r="E40" s="5">
        <f t="shared" si="5"/>
        <v>0</v>
      </c>
      <c r="F40" s="5">
        <f t="shared" si="6"/>
        <v>10</v>
      </c>
      <c r="G40" s="59"/>
      <c r="H40" s="60"/>
      <c r="I40" s="59"/>
      <c r="J40" s="61">
        <v>1</v>
      </c>
      <c r="K40" s="62"/>
      <c r="L40" s="61"/>
      <c r="M40" s="62"/>
      <c r="N40" s="61"/>
      <c r="O40" s="62"/>
      <c r="P40" s="61"/>
      <c r="Q40" s="62"/>
      <c r="R40" s="61"/>
      <c r="S40" s="62"/>
      <c r="T40" s="61">
        <v>1</v>
      </c>
      <c r="U40" s="62"/>
      <c r="V40" s="61"/>
      <c r="W40" s="62"/>
      <c r="X40" s="61"/>
      <c r="Y40" s="62"/>
      <c r="Z40" s="61"/>
      <c r="AA40" s="62"/>
      <c r="AB40" s="61"/>
      <c r="AC40" s="62"/>
      <c r="AD40" s="63"/>
      <c r="AE40" s="62"/>
      <c r="AF40" s="61"/>
      <c r="AG40" s="62"/>
      <c r="AH40" s="61"/>
      <c r="AI40" s="62"/>
      <c r="AJ40" s="61">
        <v>1</v>
      </c>
      <c r="AK40" s="62"/>
      <c r="AL40" s="61">
        <v>1</v>
      </c>
      <c r="AM40" s="62"/>
      <c r="AN40" s="61">
        <v>1</v>
      </c>
      <c r="AO40" s="62"/>
      <c r="AP40" s="61"/>
      <c r="AQ40" s="62"/>
      <c r="AR40" s="61">
        <v>1</v>
      </c>
      <c r="AS40" s="62"/>
      <c r="AT40" s="61">
        <v>1</v>
      </c>
      <c r="AU40" s="62"/>
      <c r="AV40" s="61"/>
      <c r="AW40" s="62"/>
      <c r="AX40" s="61"/>
      <c r="AY40" s="62"/>
      <c r="AZ40" s="61">
        <v>2</v>
      </c>
      <c r="BA40" s="62"/>
      <c r="BB40" s="61"/>
      <c r="BC40" s="63"/>
      <c r="BD40" s="63">
        <v>1</v>
      </c>
      <c r="BE40" s="62"/>
      <c r="BF40" s="61"/>
      <c r="BG40" s="62"/>
      <c r="BH40" s="61"/>
      <c r="BI40" s="62"/>
      <c r="BJ40" s="61"/>
    </row>
    <row r="41" spans="1:62" ht="15.75">
      <c r="A41" s="17">
        <v>9</v>
      </c>
      <c r="B41" s="79" t="s">
        <v>56</v>
      </c>
      <c r="C41" s="16">
        <f t="shared" si="12"/>
        <v>-10</v>
      </c>
      <c r="D41" s="1"/>
      <c r="E41" s="5">
        <f t="shared" si="5"/>
        <v>10</v>
      </c>
      <c r="F41" s="5">
        <f t="shared" si="6"/>
        <v>20</v>
      </c>
      <c r="G41" s="59">
        <v>1</v>
      </c>
      <c r="H41" s="60">
        <v>1</v>
      </c>
      <c r="I41" s="59">
        <v>1</v>
      </c>
      <c r="J41" s="61">
        <v>3</v>
      </c>
      <c r="K41" s="62"/>
      <c r="L41" s="61">
        <v>1</v>
      </c>
      <c r="M41" s="62"/>
      <c r="N41" s="61">
        <v>2</v>
      </c>
      <c r="O41" s="62"/>
      <c r="P41" s="61"/>
      <c r="Q41" s="62"/>
      <c r="R41" s="61">
        <v>1</v>
      </c>
      <c r="S41" s="62">
        <v>1</v>
      </c>
      <c r="T41" s="61"/>
      <c r="U41" s="62">
        <v>1</v>
      </c>
      <c r="V41" s="61">
        <v>2</v>
      </c>
      <c r="W41" s="175"/>
      <c r="X41" s="176"/>
      <c r="Y41" s="175"/>
      <c r="Z41" s="176"/>
      <c r="AA41" s="62"/>
      <c r="AB41" s="61"/>
      <c r="AC41" s="62">
        <v>2</v>
      </c>
      <c r="AD41" s="63">
        <v>2</v>
      </c>
      <c r="AE41" s="62"/>
      <c r="AF41" s="61">
        <v>1</v>
      </c>
      <c r="AG41" s="62"/>
      <c r="AH41" s="61"/>
      <c r="AI41" s="62">
        <v>1</v>
      </c>
      <c r="AJ41" s="61"/>
      <c r="AK41" s="227"/>
      <c r="AL41" s="226"/>
      <c r="AM41" s="227"/>
      <c r="AN41" s="226"/>
      <c r="AO41" s="62"/>
      <c r="AP41" s="61"/>
      <c r="AQ41" s="227"/>
      <c r="AR41" s="226"/>
      <c r="AS41" s="62">
        <v>2</v>
      </c>
      <c r="AT41" s="61">
        <v>1</v>
      </c>
      <c r="AU41" s="227"/>
      <c r="AV41" s="226"/>
      <c r="AW41" s="62"/>
      <c r="AX41" s="61"/>
      <c r="AY41" s="62"/>
      <c r="AZ41" s="61">
        <v>2</v>
      </c>
      <c r="BA41" s="62"/>
      <c r="BB41" s="61"/>
      <c r="BC41" s="63">
        <v>1</v>
      </c>
      <c r="BD41" s="63">
        <v>2</v>
      </c>
      <c r="BE41" s="62"/>
      <c r="BF41" s="61"/>
      <c r="BG41" s="62"/>
      <c r="BH41" s="61"/>
      <c r="BI41" s="62"/>
      <c r="BJ41" s="61">
        <v>2</v>
      </c>
    </row>
    <row r="42" spans="1:62" ht="15.75">
      <c r="A42" s="17">
        <v>10</v>
      </c>
      <c r="B42" s="79" t="s">
        <v>34</v>
      </c>
      <c r="C42" s="16">
        <f t="shared" si="12"/>
        <v>33</v>
      </c>
      <c r="D42" s="1"/>
      <c r="E42" s="5">
        <f t="shared" si="5"/>
        <v>56</v>
      </c>
      <c r="F42" s="5">
        <f t="shared" si="6"/>
        <v>23</v>
      </c>
      <c r="G42" s="59">
        <v>2</v>
      </c>
      <c r="H42" s="60"/>
      <c r="I42" s="59">
        <v>2</v>
      </c>
      <c r="J42" s="61">
        <v>3</v>
      </c>
      <c r="K42" s="62">
        <v>3</v>
      </c>
      <c r="L42" s="61"/>
      <c r="M42" s="62">
        <v>2</v>
      </c>
      <c r="N42" s="61"/>
      <c r="O42" s="62">
        <v>1</v>
      </c>
      <c r="P42" s="61"/>
      <c r="Q42" s="62">
        <v>1</v>
      </c>
      <c r="R42" s="61">
        <v>3</v>
      </c>
      <c r="S42" s="62">
        <v>1</v>
      </c>
      <c r="T42" s="61"/>
      <c r="U42" s="62">
        <v>2</v>
      </c>
      <c r="V42" s="61">
        <v>1</v>
      </c>
      <c r="W42" s="62">
        <v>4</v>
      </c>
      <c r="X42" s="61"/>
      <c r="Y42" s="62">
        <v>3</v>
      </c>
      <c r="Z42" s="61">
        <v>3</v>
      </c>
      <c r="AA42" s="62">
        <v>2</v>
      </c>
      <c r="AB42" s="61"/>
      <c r="AC42" s="62">
        <v>2</v>
      </c>
      <c r="AD42" s="63">
        <v>2</v>
      </c>
      <c r="AE42" s="62">
        <v>1</v>
      </c>
      <c r="AF42" s="61"/>
      <c r="AG42" s="62">
        <v>1</v>
      </c>
      <c r="AH42" s="61"/>
      <c r="AI42" s="62">
        <v>1</v>
      </c>
      <c r="AJ42" s="61"/>
      <c r="AK42" s="62">
        <v>6</v>
      </c>
      <c r="AL42" s="61">
        <v>1</v>
      </c>
      <c r="AM42" s="62"/>
      <c r="AN42" s="61">
        <v>1</v>
      </c>
      <c r="AO42" s="62">
        <v>1</v>
      </c>
      <c r="AP42" s="61">
        <v>2</v>
      </c>
      <c r="AQ42" s="62">
        <v>5</v>
      </c>
      <c r="AR42" s="61"/>
      <c r="AS42" s="62">
        <v>2</v>
      </c>
      <c r="AT42" s="61"/>
      <c r="AU42" s="62">
        <v>2</v>
      </c>
      <c r="AV42" s="61"/>
      <c r="AW42" s="62">
        <v>4</v>
      </c>
      <c r="AX42" s="61">
        <v>1</v>
      </c>
      <c r="AY42" s="62">
        <v>2</v>
      </c>
      <c r="AZ42" s="61"/>
      <c r="BA42" s="62">
        <v>2</v>
      </c>
      <c r="BB42" s="61"/>
      <c r="BC42" s="63">
        <v>1</v>
      </c>
      <c r="BD42" s="63">
        <v>2</v>
      </c>
      <c r="BE42" s="62"/>
      <c r="BF42" s="61"/>
      <c r="BG42" s="62">
        <v>2</v>
      </c>
      <c r="BH42" s="61">
        <v>1</v>
      </c>
      <c r="BI42" s="62">
        <v>1</v>
      </c>
      <c r="BJ42" s="61">
        <v>3</v>
      </c>
    </row>
    <row r="43" spans="1:62" ht="15.75">
      <c r="A43" s="17">
        <v>12</v>
      </c>
      <c r="B43" s="79" t="s">
        <v>57</v>
      </c>
      <c r="C43" s="16">
        <f t="shared" si="12"/>
        <v>-3</v>
      </c>
      <c r="D43" s="1"/>
      <c r="E43" s="5">
        <f t="shared" si="5"/>
        <v>22</v>
      </c>
      <c r="F43" s="5">
        <f t="shared" si="6"/>
        <v>25</v>
      </c>
      <c r="G43" s="59">
        <v>1</v>
      </c>
      <c r="H43" s="60"/>
      <c r="I43" s="59"/>
      <c r="J43" s="61">
        <v>1</v>
      </c>
      <c r="K43" s="62">
        <v>2</v>
      </c>
      <c r="L43" s="61">
        <v>1</v>
      </c>
      <c r="M43" s="62">
        <v>1</v>
      </c>
      <c r="N43" s="61">
        <v>1</v>
      </c>
      <c r="O43" s="62">
        <v>1</v>
      </c>
      <c r="P43" s="61">
        <v>1</v>
      </c>
      <c r="Q43" s="62">
        <v>1</v>
      </c>
      <c r="R43" s="61">
        <v>1</v>
      </c>
      <c r="S43" s="62">
        <v>1</v>
      </c>
      <c r="T43" s="61"/>
      <c r="U43" s="62">
        <v>1</v>
      </c>
      <c r="V43" s="61">
        <v>1</v>
      </c>
      <c r="W43" s="62">
        <v>2</v>
      </c>
      <c r="X43" s="61"/>
      <c r="Y43" s="62"/>
      <c r="Z43" s="61">
        <v>3</v>
      </c>
      <c r="AA43" s="62">
        <v>1</v>
      </c>
      <c r="AB43" s="61"/>
      <c r="AC43" s="62">
        <v>1</v>
      </c>
      <c r="AD43" s="63">
        <v>3</v>
      </c>
      <c r="AE43" s="62"/>
      <c r="AF43" s="61">
        <v>1</v>
      </c>
      <c r="AG43" s="175"/>
      <c r="AH43" s="176"/>
      <c r="AI43" s="175"/>
      <c r="AJ43" s="176"/>
      <c r="AK43" s="62">
        <v>3</v>
      </c>
      <c r="AL43" s="61">
        <v>1</v>
      </c>
      <c r="AM43" s="62"/>
      <c r="AN43" s="61">
        <v>3</v>
      </c>
      <c r="AO43" s="62"/>
      <c r="AP43" s="61">
        <v>1</v>
      </c>
      <c r="AQ43" s="62">
        <v>1</v>
      </c>
      <c r="AR43" s="61">
        <v>2</v>
      </c>
      <c r="AS43" s="62">
        <v>1</v>
      </c>
      <c r="AT43" s="61">
        <v>1</v>
      </c>
      <c r="AU43" s="227"/>
      <c r="AV43" s="226"/>
      <c r="AW43" s="227"/>
      <c r="AX43" s="226"/>
      <c r="AY43" s="62"/>
      <c r="AZ43" s="61">
        <v>1</v>
      </c>
      <c r="BA43" s="62">
        <v>1</v>
      </c>
      <c r="BB43" s="61"/>
      <c r="BC43" s="63">
        <v>2</v>
      </c>
      <c r="BD43" s="63">
        <v>2</v>
      </c>
      <c r="BE43" s="62"/>
      <c r="BF43" s="61"/>
      <c r="BG43" s="62">
        <v>1</v>
      </c>
      <c r="BH43" s="61"/>
      <c r="BI43" s="62">
        <v>1</v>
      </c>
      <c r="BJ43" s="61">
        <v>1</v>
      </c>
    </row>
    <row r="44" spans="1:62" ht="15.75">
      <c r="A44" s="17">
        <v>14</v>
      </c>
      <c r="B44" s="79" t="s">
        <v>50</v>
      </c>
      <c r="C44" s="16">
        <f t="shared" si="12"/>
        <v>-8</v>
      </c>
      <c r="D44" s="1"/>
      <c r="E44" s="5">
        <f t="shared" si="5"/>
        <v>3</v>
      </c>
      <c r="F44" s="5">
        <f t="shared" si="6"/>
        <v>11</v>
      </c>
      <c r="G44" s="59"/>
      <c r="H44" s="60"/>
      <c r="I44" s="59"/>
      <c r="J44" s="61">
        <v>1</v>
      </c>
      <c r="K44" s="62"/>
      <c r="L44" s="61"/>
      <c r="M44" s="62"/>
      <c r="N44" s="61">
        <v>1</v>
      </c>
      <c r="O44" s="62"/>
      <c r="P44" s="61">
        <v>1</v>
      </c>
      <c r="Q44" s="62"/>
      <c r="R44" s="61"/>
      <c r="S44" s="62"/>
      <c r="T44" s="61">
        <v>1</v>
      </c>
      <c r="U44" s="62"/>
      <c r="V44" s="61"/>
      <c r="W44" s="62"/>
      <c r="X44" s="61"/>
      <c r="Y44" s="62"/>
      <c r="Z44" s="61"/>
      <c r="AA44" s="62"/>
      <c r="AB44" s="61"/>
      <c r="AC44" s="62"/>
      <c r="AD44" s="63"/>
      <c r="AE44" s="62"/>
      <c r="AF44" s="61">
        <v>1</v>
      </c>
      <c r="AG44" s="62"/>
      <c r="AH44" s="61"/>
      <c r="AI44" s="62"/>
      <c r="AJ44" s="61"/>
      <c r="AK44" s="62"/>
      <c r="AL44" s="61"/>
      <c r="AM44" s="62">
        <v>1</v>
      </c>
      <c r="AN44" s="61">
        <v>2</v>
      </c>
      <c r="AO44" s="62"/>
      <c r="AP44" s="61"/>
      <c r="AQ44" s="62"/>
      <c r="AR44" s="61">
        <v>1</v>
      </c>
      <c r="AS44" s="62">
        <v>1</v>
      </c>
      <c r="AT44" s="61">
        <v>1</v>
      </c>
      <c r="AU44" s="62"/>
      <c r="AV44" s="61"/>
      <c r="AW44" s="62"/>
      <c r="AX44" s="61"/>
      <c r="AY44" s="62"/>
      <c r="AZ44" s="61"/>
      <c r="BA44" s="62"/>
      <c r="BB44" s="61"/>
      <c r="BC44" s="63">
        <v>1</v>
      </c>
      <c r="BD44" s="63">
        <v>1</v>
      </c>
      <c r="BE44" s="62"/>
      <c r="BF44" s="61"/>
      <c r="BG44" s="62"/>
      <c r="BH44" s="61"/>
      <c r="BI44" s="62"/>
      <c r="BJ44" s="61">
        <v>1</v>
      </c>
    </row>
    <row r="45" spans="1:62" ht="15.75">
      <c r="A45" s="17">
        <v>15</v>
      </c>
      <c r="B45" s="79" t="s">
        <v>52</v>
      </c>
      <c r="C45" s="16">
        <f t="shared" si="12"/>
        <v>14</v>
      </c>
      <c r="D45" s="1"/>
      <c r="E45" s="5">
        <f t="shared" si="5"/>
        <v>32</v>
      </c>
      <c r="F45" s="5">
        <f t="shared" si="6"/>
        <v>18</v>
      </c>
      <c r="G45" s="59">
        <v>1</v>
      </c>
      <c r="H45" s="60"/>
      <c r="I45" s="177"/>
      <c r="J45" s="176"/>
      <c r="K45" s="62">
        <v>2</v>
      </c>
      <c r="L45" s="61"/>
      <c r="M45" s="62">
        <v>1</v>
      </c>
      <c r="N45" s="61">
        <v>3</v>
      </c>
      <c r="O45" s="62">
        <v>1</v>
      </c>
      <c r="P45" s="61"/>
      <c r="Q45" s="62">
        <v>1</v>
      </c>
      <c r="R45" s="61">
        <v>2</v>
      </c>
      <c r="S45" s="62">
        <v>1</v>
      </c>
      <c r="T45" s="61">
        <v>1</v>
      </c>
      <c r="U45" s="62">
        <v>1</v>
      </c>
      <c r="V45" s="61">
        <v>1</v>
      </c>
      <c r="W45" s="62">
        <v>1</v>
      </c>
      <c r="X45" s="61"/>
      <c r="Y45" s="62">
        <v>1</v>
      </c>
      <c r="Z45" s="61"/>
      <c r="AA45" s="62">
        <v>2</v>
      </c>
      <c r="AB45" s="61"/>
      <c r="AC45" s="62">
        <v>1</v>
      </c>
      <c r="AD45" s="63">
        <v>1</v>
      </c>
      <c r="AE45" s="62"/>
      <c r="AF45" s="61"/>
      <c r="AG45" s="62"/>
      <c r="AH45" s="61"/>
      <c r="AI45" s="62">
        <v>1</v>
      </c>
      <c r="AJ45" s="61"/>
      <c r="AK45" s="62">
        <v>4</v>
      </c>
      <c r="AL45" s="61"/>
      <c r="AM45" s="62"/>
      <c r="AN45" s="61"/>
      <c r="AO45" s="62">
        <v>1</v>
      </c>
      <c r="AP45" s="61">
        <v>2</v>
      </c>
      <c r="AQ45" s="62">
        <v>4</v>
      </c>
      <c r="AR45" s="61">
        <v>2</v>
      </c>
      <c r="AS45" s="62">
        <v>1</v>
      </c>
      <c r="AT45" s="61"/>
      <c r="AU45" s="62">
        <v>1</v>
      </c>
      <c r="AV45" s="61"/>
      <c r="AW45" s="62">
        <v>2</v>
      </c>
      <c r="AX45" s="61">
        <v>2</v>
      </c>
      <c r="AY45" s="62">
        <v>1</v>
      </c>
      <c r="AZ45" s="61"/>
      <c r="BA45" s="62">
        <v>3</v>
      </c>
      <c r="BB45" s="61"/>
      <c r="BC45" s="63"/>
      <c r="BD45" s="63">
        <v>2</v>
      </c>
      <c r="BE45" s="62"/>
      <c r="BF45" s="61"/>
      <c r="BG45" s="62">
        <v>1</v>
      </c>
      <c r="BH45" s="61"/>
      <c r="BI45" s="62"/>
      <c r="BJ45" s="61">
        <v>2</v>
      </c>
    </row>
    <row r="46" spans="1:62" ht="15.75">
      <c r="A46" s="220">
        <v>16</v>
      </c>
      <c r="B46" s="230" t="s">
        <v>36</v>
      </c>
      <c r="C46" s="231">
        <f t="shared" si="12"/>
        <v>-5</v>
      </c>
      <c r="D46" s="1"/>
      <c r="E46" s="5">
        <f t="shared" si="5"/>
        <v>6</v>
      </c>
      <c r="F46" s="5">
        <f t="shared" si="6"/>
        <v>11</v>
      </c>
      <c r="G46" s="59"/>
      <c r="H46" s="60"/>
      <c r="I46" s="59">
        <v>1</v>
      </c>
      <c r="J46" s="61">
        <v>1</v>
      </c>
      <c r="K46" s="62">
        <v>2</v>
      </c>
      <c r="L46" s="61"/>
      <c r="M46" s="62"/>
      <c r="N46" s="61">
        <v>1</v>
      </c>
      <c r="O46" s="62"/>
      <c r="P46" s="61">
        <v>1</v>
      </c>
      <c r="Q46" s="62"/>
      <c r="R46" s="61">
        <v>1</v>
      </c>
      <c r="S46" s="62">
        <v>1</v>
      </c>
      <c r="T46" s="61"/>
      <c r="U46" s="62"/>
      <c r="V46" s="61">
        <v>1</v>
      </c>
      <c r="W46" s="62"/>
      <c r="X46" s="61"/>
      <c r="Y46" s="62"/>
      <c r="Z46" s="61"/>
      <c r="AA46" s="62"/>
      <c r="AB46" s="61"/>
      <c r="AC46" s="62">
        <v>2</v>
      </c>
      <c r="AD46" s="63">
        <v>2</v>
      </c>
      <c r="AE46" s="62"/>
      <c r="AF46" s="61"/>
      <c r="AG46" s="62"/>
      <c r="AH46" s="61"/>
      <c r="AI46" s="62"/>
      <c r="AJ46" s="61"/>
      <c r="AK46" s="62"/>
      <c r="AL46" s="61">
        <v>1</v>
      </c>
      <c r="AM46" s="62"/>
      <c r="AN46" s="61">
        <v>2</v>
      </c>
      <c r="AO46" s="227"/>
      <c r="AP46" s="226"/>
      <c r="AQ46" s="62"/>
      <c r="AR46" s="61">
        <v>1</v>
      </c>
      <c r="AS46" s="227"/>
      <c r="AT46" s="226"/>
      <c r="AU46" s="227"/>
      <c r="AV46" s="226"/>
      <c r="AW46" s="227"/>
      <c r="AX46" s="226"/>
      <c r="AY46" s="227"/>
      <c r="AZ46" s="226"/>
      <c r="BA46" s="227"/>
      <c r="BB46" s="226"/>
      <c r="BC46" s="228"/>
      <c r="BD46" s="228"/>
      <c r="BE46" s="227"/>
      <c r="BF46" s="226"/>
      <c r="BG46" s="227"/>
      <c r="BH46" s="226"/>
      <c r="BI46" s="227"/>
      <c r="BJ46" s="226"/>
    </row>
    <row r="47" spans="1:62" ht="15.75">
      <c r="A47" s="17">
        <v>18</v>
      </c>
      <c r="B47" s="79" t="s">
        <v>35</v>
      </c>
      <c r="C47" s="16">
        <f t="shared" si="12"/>
        <v>-4</v>
      </c>
      <c r="D47" s="1"/>
      <c r="E47" s="5">
        <f t="shared" si="5"/>
        <v>27</v>
      </c>
      <c r="F47" s="5">
        <f t="shared" si="6"/>
        <v>31</v>
      </c>
      <c r="G47" s="59"/>
      <c r="H47" s="60"/>
      <c r="I47" s="59"/>
      <c r="J47" s="61">
        <v>3</v>
      </c>
      <c r="K47" s="62">
        <v>1</v>
      </c>
      <c r="L47" s="61"/>
      <c r="M47" s="62"/>
      <c r="N47" s="61">
        <v>1</v>
      </c>
      <c r="O47" s="62">
        <v>1</v>
      </c>
      <c r="P47" s="61">
        <v>1</v>
      </c>
      <c r="Q47" s="62"/>
      <c r="R47" s="61">
        <v>1</v>
      </c>
      <c r="S47" s="62">
        <v>3</v>
      </c>
      <c r="T47" s="61">
        <v>1</v>
      </c>
      <c r="U47" s="62">
        <v>2</v>
      </c>
      <c r="V47" s="61">
        <v>2</v>
      </c>
      <c r="W47" s="62">
        <v>1</v>
      </c>
      <c r="X47" s="61">
        <v>1</v>
      </c>
      <c r="Y47" s="62">
        <v>1</v>
      </c>
      <c r="Z47" s="61">
        <v>1</v>
      </c>
      <c r="AA47" s="62">
        <v>2</v>
      </c>
      <c r="AB47" s="61">
        <v>2</v>
      </c>
      <c r="AC47" s="62">
        <v>1</v>
      </c>
      <c r="AD47" s="63">
        <v>2</v>
      </c>
      <c r="AE47" s="62"/>
      <c r="AF47" s="61">
        <v>1</v>
      </c>
      <c r="AG47" s="62"/>
      <c r="AH47" s="61"/>
      <c r="AI47" s="62">
        <v>1</v>
      </c>
      <c r="AJ47" s="61"/>
      <c r="AK47" s="62">
        <v>2</v>
      </c>
      <c r="AL47" s="61"/>
      <c r="AM47" s="62">
        <v>1</v>
      </c>
      <c r="AN47" s="61">
        <v>2</v>
      </c>
      <c r="AO47" s="62"/>
      <c r="AP47" s="61">
        <v>1</v>
      </c>
      <c r="AQ47" s="62">
        <v>1</v>
      </c>
      <c r="AR47" s="61">
        <v>3</v>
      </c>
      <c r="AS47" s="62">
        <v>4</v>
      </c>
      <c r="AT47" s="61"/>
      <c r="AU47" s="62">
        <v>1</v>
      </c>
      <c r="AV47" s="61">
        <v>1</v>
      </c>
      <c r="AW47" s="62">
        <v>1</v>
      </c>
      <c r="AX47" s="61">
        <v>1</v>
      </c>
      <c r="AY47" s="62"/>
      <c r="AZ47" s="61"/>
      <c r="BA47" s="62">
        <v>3</v>
      </c>
      <c r="BB47" s="61">
        <v>1</v>
      </c>
      <c r="BC47" s="63">
        <v>1</v>
      </c>
      <c r="BD47" s="63">
        <v>3</v>
      </c>
      <c r="BE47" s="62"/>
      <c r="BF47" s="61"/>
      <c r="BG47" s="62"/>
      <c r="BH47" s="61"/>
      <c r="BI47" s="62"/>
      <c r="BJ47" s="61">
        <v>3</v>
      </c>
    </row>
    <row r="48" spans="1:62" ht="15.75">
      <c r="A48" s="17">
        <v>19</v>
      </c>
      <c r="B48" s="79" t="s">
        <v>39</v>
      </c>
      <c r="C48" s="16">
        <f t="shared" si="12"/>
        <v>12</v>
      </c>
      <c r="D48" s="1"/>
      <c r="E48" s="5">
        <f t="shared" si="5"/>
        <v>45</v>
      </c>
      <c r="F48" s="5">
        <f t="shared" si="6"/>
        <v>33</v>
      </c>
      <c r="G48" s="59">
        <v>1</v>
      </c>
      <c r="H48" s="60"/>
      <c r="I48" s="59">
        <v>2</v>
      </c>
      <c r="J48" s="61">
        <v>4</v>
      </c>
      <c r="K48" s="62"/>
      <c r="L48" s="61">
        <v>1</v>
      </c>
      <c r="M48" s="62"/>
      <c r="N48" s="61">
        <v>3</v>
      </c>
      <c r="O48" s="62">
        <v>2</v>
      </c>
      <c r="P48" s="61"/>
      <c r="Q48" s="62">
        <v>1</v>
      </c>
      <c r="R48" s="61"/>
      <c r="S48" s="62">
        <v>2</v>
      </c>
      <c r="T48" s="61"/>
      <c r="U48" s="62">
        <v>2</v>
      </c>
      <c r="V48" s="61">
        <v>2</v>
      </c>
      <c r="W48" s="62">
        <v>3</v>
      </c>
      <c r="X48" s="61"/>
      <c r="Y48" s="62">
        <v>3</v>
      </c>
      <c r="Z48" s="61">
        <v>3</v>
      </c>
      <c r="AA48" s="62">
        <v>2</v>
      </c>
      <c r="AB48" s="61">
        <v>1</v>
      </c>
      <c r="AC48" s="62">
        <v>2</v>
      </c>
      <c r="AD48" s="63">
        <v>2</v>
      </c>
      <c r="AE48" s="62">
        <v>1</v>
      </c>
      <c r="AF48" s="61">
        <v>1</v>
      </c>
      <c r="AG48" s="62"/>
      <c r="AH48" s="61"/>
      <c r="AI48" s="62">
        <v>1</v>
      </c>
      <c r="AJ48" s="61"/>
      <c r="AK48" s="62">
        <v>3</v>
      </c>
      <c r="AL48" s="61"/>
      <c r="AM48" s="62">
        <v>1</v>
      </c>
      <c r="AN48" s="61">
        <v>2</v>
      </c>
      <c r="AO48" s="62"/>
      <c r="AP48" s="61">
        <v>2</v>
      </c>
      <c r="AQ48" s="62">
        <v>1</v>
      </c>
      <c r="AR48" s="61">
        <v>3</v>
      </c>
      <c r="AS48" s="62">
        <v>3</v>
      </c>
      <c r="AT48" s="61"/>
      <c r="AU48" s="62">
        <v>2</v>
      </c>
      <c r="AV48" s="61">
        <v>1</v>
      </c>
      <c r="AW48" s="62">
        <v>3</v>
      </c>
      <c r="AX48" s="61">
        <v>1</v>
      </c>
      <c r="AY48" s="62">
        <v>2</v>
      </c>
      <c r="AZ48" s="61"/>
      <c r="BA48" s="62">
        <v>3</v>
      </c>
      <c r="BB48" s="61">
        <v>1</v>
      </c>
      <c r="BC48" s="63">
        <v>2</v>
      </c>
      <c r="BD48" s="63">
        <v>3</v>
      </c>
      <c r="BE48" s="62"/>
      <c r="BF48" s="61"/>
      <c r="BG48" s="62">
        <v>2</v>
      </c>
      <c r="BH48" s="61">
        <v>1</v>
      </c>
      <c r="BI48" s="62">
        <v>1</v>
      </c>
      <c r="BJ48" s="61">
        <v>2</v>
      </c>
    </row>
    <row r="49" spans="1:62" ht="15.75">
      <c r="A49" s="17">
        <v>21</v>
      </c>
      <c r="B49" s="79" t="s">
        <v>38</v>
      </c>
      <c r="C49" s="16">
        <f t="shared" si="12"/>
        <v>-11</v>
      </c>
      <c r="D49" s="1"/>
      <c r="E49" s="5">
        <f t="shared" si="5"/>
        <v>3</v>
      </c>
      <c r="F49" s="5">
        <f t="shared" si="6"/>
        <v>14</v>
      </c>
      <c r="G49" s="59"/>
      <c r="H49" s="60">
        <v>1</v>
      </c>
      <c r="I49" s="59"/>
      <c r="J49" s="61">
        <v>2</v>
      </c>
      <c r="K49" s="62">
        <v>1</v>
      </c>
      <c r="L49" s="61"/>
      <c r="M49" s="62"/>
      <c r="N49" s="61">
        <v>1</v>
      </c>
      <c r="O49" s="62"/>
      <c r="P49" s="61">
        <v>2</v>
      </c>
      <c r="Q49" s="175"/>
      <c r="R49" s="176"/>
      <c r="S49" s="175"/>
      <c r="T49" s="176"/>
      <c r="U49" s="175"/>
      <c r="V49" s="176"/>
      <c r="W49" s="175"/>
      <c r="X49" s="176"/>
      <c r="Y49" s="178"/>
      <c r="Z49" s="179"/>
      <c r="AA49" s="62"/>
      <c r="AB49" s="61"/>
      <c r="AC49" s="62">
        <v>2</v>
      </c>
      <c r="AD49" s="63">
        <v>2</v>
      </c>
      <c r="AE49" s="62"/>
      <c r="AF49" s="61">
        <v>1</v>
      </c>
      <c r="AG49" s="62"/>
      <c r="AH49" s="61"/>
      <c r="AI49" s="62"/>
      <c r="AJ49" s="61">
        <v>1</v>
      </c>
      <c r="AK49" s="62"/>
      <c r="AL49" s="61">
        <v>1</v>
      </c>
      <c r="AM49" s="227"/>
      <c r="AN49" s="226"/>
      <c r="AO49" s="62"/>
      <c r="AP49" s="61"/>
      <c r="AQ49" s="62"/>
      <c r="AR49" s="61"/>
      <c r="AS49" s="227"/>
      <c r="AT49" s="226"/>
      <c r="AU49" s="178"/>
      <c r="AV49" s="179"/>
      <c r="AW49" s="178"/>
      <c r="AX49" s="179"/>
      <c r="AY49" s="178"/>
      <c r="AZ49" s="179">
        <v>2</v>
      </c>
      <c r="BA49" s="178"/>
      <c r="BB49" s="179"/>
      <c r="BC49" s="342"/>
      <c r="BD49" s="342">
        <v>1</v>
      </c>
      <c r="BE49" s="178"/>
      <c r="BF49" s="179"/>
      <c r="BG49" s="178"/>
      <c r="BH49" s="179"/>
      <c r="BI49" s="178"/>
      <c r="BJ49" s="179"/>
    </row>
    <row r="50" spans="1:62" ht="15.75">
      <c r="A50" s="17">
        <v>22</v>
      </c>
      <c r="B50" s="79" t="s">
        <v>40</v>
      </c>
      <c r="C50" s="16">
        <f t="shared" si="12"/>
        <v>38</v>
      </c>
      <c r="D50" s="1"/>
      <c r="E50" s="5">
        <f t="shared" si="5"/>
        <v>58</v>
      </c>
      <c r="F50" s="5">
        <f t="shared" si="6"/>
        <v>20</v>
      </c>
      <c r="G50" s="59">
        <v>3</v>
      </c>
      <c r="H50" s="60"/>
      <c r="I50" s="59">
        <v>2</v>
      </c>
      <c r="J50" s="61">
        <v>3</v>
      </c>
      <c r="K50" s="62">
        <v>2</v>
      </c>
      <c r="L50" s="61"/>
      <c r="M50" s="62">
        <v>2</v>
      </c>
      <c r="N50" s="61"/>
      <c r="O50" s="62">
        <v>2</v>
      </c>
      <c r="P50" s="61"/>
      <c r="Q50" s="62">
        <v>1</v>
      </c>
      <c r="R50" s="61"/>
      <c r="S50" s="175"/>
      <c r="T50" s="176"/>
      <c r="U50" s="62">
        <v>2</v>
      </c>
      <c r="V50" s="61">
        <v>1</v>
      </c>
      <c r="W50" s="62">
        <v>2</v>
      </c>
      <c r="X50" s="61">
        <v>1</v>
      </c>
      <c r="Y50" s="62">
        <v>3</v>
      </c>
      <c r="Z50" s="61">
        <v>1</v>
      </c>
      <c r="AA50" s="62">
        <v>4</v>
      </c>
      <c r="AB50" s="61">
        <v>3</v>
      </c>
      <c r="AC50" s="62">
        <v>1</v>
      </c>
      <c r="AD50" s="63">
        <v>2</v>
      </c>
      <c r="AE50" s="62">
        <v>1</v>
      </c>
      <c r="AF50" s="61"/>
      <c r="AG50" s="62">
        <v>1</v>
      </c>
      <c r="AH50" s="61"/>
      <c r="AI50" s="62">
        <v>2</v>
      </c>
      <c r="AJ50" s="61">
        <v>1</v>
      </c>
      <c r="AK50" s="62">
        <v>6</v>
      </c>
      <c r="AL50" s="61"/>
      <c r="AM50" s="62"/>
      <c r="AN50" s="61">
        <v>1</v>
      </c>
      <c r="AO50" s="62">
        <v>1</v>
      </c>
      <c r="AP50" s="61">
        <v>2</v>
      </c>
      <c r="AQ50" s="62">
        <v>5</v>
      </c>
      <c r="AR50" s="61"/>
      <c r="AS50" s="62">
        <v>3</v>
      </c>
      <c r="AT50" s="61"/>
      <c r="AU50" s="62">
        <v>3</v>
      </c>
      <c r="AV50" s="61"/>
      <c r="AW50" s="62">
        <v>4</v>
      </c>
      <c r="AX50" s="61">
        <v>1</v>
      </c>
      <c r="AY50" s="62">
        <v>3</v>
      </c>
      <c r="AZ50" s="61"/>
      <c r="BA50" s="62">
        <v>2</v>
      </c>
      <c r="BB50" s="61"/>
      <c r="BC50" s="63">
        <v>1</v>
      </c>
      <c r="BD50" s="63">
        <v>1</v>
      </c>
      <c r="BE50" s="62"/>
      <c r="BF50" s="61"/>
      <c r="BG50" s="62">
        <v>2</v>
      </c>
      <c r="BH50" s="61"/>
      <c r="BI50" s="62"/>
      <c r="BJ50" s="61">
        <v>3</v>
      </c>
    </row>
    <row r="51" spans="1:62" s="229" customFormat="1" ht="15.75">
      <c r="A51" s="220">
        <v>23</v>
      </c>
      <c r="B51" s="230" t="s">
        <v>37</v>
      </c>
      <c r="C51" s="231">
        <f t="shared" si="12"/>
        <v>-2</v>
      </c>
      <c r="D51" s="232"/>
      <c r="E51" s="5">
        <f t="shared" si="5"/>
        <v>2</v>
      </c>
      <c r="F51" s="5">
        <f t="shared" si="6"/>
        <v>4</v>
      </c>
      <c r="G51" s="224"/>
      <c r="H51" s="225"/>
      <c r="I51" s="224">
        <v>2</v>
      </c>
      <c r="J51" s="226">
        <v>4</v>
      </c>
      <c r="K51" s="227"/>
      <c r="L51" s="226"/>
      <c r="M51" s="227"/>
      <c r="N51" s="226"/>
      <c r="O51" s="227"/>
      <c r="P51" s="226"/>
      <c r="Q51" s="227"/>
      <c r="R51" s="226"/>
      <c r="S51" s="227"/>
      <c r="T51" s="226"/>
      <c r="U51" s="227"/>
      <c r="V51" s="226"/>
      <c r="W51" s="227"/>
      <c r="X51" s="226"/>
      <c r="Y51" s="227"/>
      <c r="Z51" s="226"/>
      <c r="AA51" s="227"/>
      <c r="AB51" s="226"/>
      <c r="AC51" s="227"/>
      <c r="AD51" s="228"/>
      <c r="AE51" s="227"/>
      <c r="AF51" s="226"/>
      <c r="AG51" s="227"/>
      <c r="AH51" s="226"/>
      <c r="AI51" s="227"/>
      <c r="AJ51" s="226"/>
      <c r="AK51" s="227"/>
      <c r="AL51" s="226"/>
      <c r="AM51" s="227"/>
      <c r="AN51" s="226"/>
      <c r="AO51" s="227"/>
      <c r="AP51" s="226"/>
      <c r="AQ51" s="227"/>
      <c r="AR51" s="226"/>
      <c r="AS51" s="227"/>
      <c r="AT51" s="226"/>
      <c r="AU51" s="227"/>
      <c r="AV51" s="226"/>
      <c r="AW51" s="227"/>
      <c r="AX51" s="226"/>
      <c r="AY51" s="227"/>
      <c r="AZ51" s="226"/>
      <c r="BA51" s="227"/>
      <c r="BB51" s="226"/>
      <c r="BC51" s="228"/>
      <c r="BD51" s="228"/>
      <c r="BE51" s="227"/>
      <c r="BF51" s="226"/>
      <c r="BG51" s="227"/>
      <c r="BH51" s="226"/>
      <c r="BI51" s="227"/>
      <c r="BJ51" s="226"/>
    </row>
    <row r="52" spans="1:62" ht="15.75">
      <c r="A52" s="17">
        <v>24</v>
      </c>
      <c r="B52" s="79" t="s">
        <v>53</v>
      </c>
      <c r="C52" s="16">
        <f t="shared" si="12"/>
        <v>11</v>
      </c>
      <c r="D52" s="1"/>
      <c r="E52" s="5">
        <f t="shared" si="5"/>
        <v>35</v>
      </c>
      <c r="F52" s="5">
        <f t="shared" si="6"/>
        <v>24</v>
      </c>
      <c r="G52" s="59">
        <v>1</v>
      </c>
      <c r="H52" s="60"/>
      <c r="I52" s="59">
        <v>1</v>
      </c>
      <c r="J52" s="61">
        <v>4</v>
      </c>
      <c r="K52" s="62">
        <v>2</v>
      </c>
      <c r="L52" s="61"/>
      <c r="M52" s="62"/>
      <c r="N52" s="61">
        <v>1</v>
      </c>
      <c r="O52" s="62">
        <v>1</v>
      </c>
      <c r="P52" s="61">
        <v>1</v>
      </c>
      <c r="Q52" s="62">
        <v>1</v>
      </c>
      <c r="R52" s="61">
        <v>2</v>
      </c>
      <c r="S52" s="62">
        <v>3</v>
      </c>
      <c r="T52" s="61"/>
      <c r="U52" s="62">
        <v>1</v>
      </c>
      <c r="V52" s="61">
        <v>2</v>
      </c>
      <c r="W52" s="62">
        <v>1</v>
      </c>
      <c r="X52" s="61">
        <v>1</v>
      </c>
      <c r="Y52" s="62">
        <v>1</v>
      </c>
      <c r="Z52" s="61"/>
      <c r="AA52" s="62">
        <v>1</v>
      </c>
      <c r="AB52" s="61">
        <v>1</v>
      </c>
      <c r="AC52" s="62">
        <v>3</v>
      </c>
      <c r="AD52" s="63">
        <v>1</v>
      </c>
      <c r="AE52" s="62"/>
      <c r="AF52" s="61"/>
      <c r="AG52" s="62"/>
      <c r="AH52" s="61"/>
      <c r="AI52" s="62">
        <v>1</v>
      </c>
      <c r="AJ52" s="61">
        <v>1</v>
      </c>
      <c r="AK52" s="62">
        <v>2</v>
      </c>
      <c r="AL52" s="61"/>
      <c r="AM52" s="62"/>
      <c r="AN52" s="61">
        <v>1</v>
      </c>
      <c r="AO52" s="62"/>
      <c r="AP52" s="61"/>
      <c r="AQ52" s="62">
        <v>5</v>
      </c>
      <c r="AR52" s="61"/>
      <c r="AS52" s="62">
        <v>3</v>
      </c>
      <c r="AT52" s="61"/>
      <c r="AU52" s="62">
        <v>1</v>
      </c>
      <c r="AV52" s="61"/>
      <c r="AW52" s="62">
        <v>1</v>
      </c>
      <c r="AX52" s="61">
        <v>2</v>
      </c>
      <c r="AY52" s="62">
        <v>1</v>
      </c>
      <c r="AZ52" s="61">
        <v>1</v>
      </c>
      <c r="BA52" s="62">
        <v>4</v>
      </c>
      <c r="BB52" s="61">
        <v>1</v>
      </c>
      <c r="BC52" s="63"/>
      <c r="BD52" s="63">
        <v>3</v>
      </c>
      <c r="BE52" s="62"/>
      <c r="BF52" s="61"/>
      <c r="BG52" s="62">
        <v>1</v>
      </c>
      <c r="BH52" s="61"/>
      <c r="BI52" s="62"/>
      <c r="BJ52" s="61">
        <v>2</v>
      </c>
    </row>
    <row r="53" spans="1:62" ht="15.75">
      <c r="A53" s="17">
        <v>27</v>
      </c>
      <c r="B53" s="79" t="s">
        <v>43</v>
      </c>
      <c r="C53" s="195">
        <f t="shared" si="12"/>
        <v>-5</v>
      </c>
      <c r="D53" s="33"/>
      <c r="E53" s="5">
        <f t="shared" si="5"/>
        <v>27</v>
      </c>
      <c r="F53" s="5">
        <f t="shared" si="6"/>
        <v>32</v>
      </c>
      <c r="G53" s="80">
        <v>1</v>
      </c>
      <c r="H53" s="81"/>
      <c r="I53" s="80">
        <v>1</v>
      </c>
      <c r="J53" s="82">
        <v>3</v>
      </c>
      <c r="K53" s="83"/>
      <c r="L53" s="82">
        <v>1</v>
      </c>
      <c r="M53" s="83"/>
      <c r="N53" s="82">
        <v>3</v>
      </c>
      <c r="O53" s="83"/>
      <c r="P53" s="82">
        <v>1</v>
      </c>
      <c r="Q53" s="83"/>
      <c r="R53" s="82">
        <v>2</v>
      </c>
      <c r="S53" s="83">
        <v>1</v>
      </c>
      <c r="T53" s="82"/>
      <c r="U53" s="83">
        <v>1</v>
      </c>
      <c r="V53" s="82">
        <v>2</v>
      </c>
      <c r="W53" s="83">
        <v>1</v>
      </c>
      <c r="X53" s="82">
        <v>1</v>
      </c>
      <c r="Y53" s="83">
        <v>1</v>
      </c>
      <c r="Z53" s="82">
        <v>1</v>
      </c>
      <c r="AA53" s="83">
        <v>3</v>
      </c>
      <c r="AB53" s="82">
        <v>2</v>
      </c>
      <c r="AC53" s="83">
        <v>1</v>
      </c>
      <c r="AD53" s="84">
        <v>2</v>
      </c>
      <c r="AE53" s="83"/>
      <c r="AF53" s="82">
        <v>1</v>
      </c>
      <c r="AG53" s="83"/>
      <c r="AH53" s="82"/>
      <c r="AI53" s="83">
        <v>1</v>
      </c>
      <c r="AJ53" s="82"/>
      <c r="AK53" s="83">
        <v>4</v>
      </c>
      <c r="AL53" s="82"/>
      <c r="AM53" s="83"/>
      <c r="AN53" s="82">
        <v>2</v>
      </c>
      <c r="AO53" s="83"/>
      <c r="AP53" s="82">
        <v>2</v>
      </c>
      <c r="AQ53" s="83">
        <v>1</v>
      </c>
      <c r="AR53" s="82">
        <v>3</v>
      </c>
      <c r="AS53" s="83">
        <v>4</v>
      </c>
      <c r="AT53" s="82"/>
      <c r="AU53" s="83"/>
      <c r="AV53" s="82"/>
      <c r="AW53" s="83">
        <v>1</v>
      </c>
      <c r="AX53" s="82">
        <v>1</v>
      </c>
      <c r="AY53" s="83">
        <v>1</v>
      </c>
      <c r="AZ53" s="82"/>
      <c r="BA53" s="83">
        <v>3</v>
      </c>
      <c r="BB53" s="82">
        <v>1</v>
      </c>
      <c r="BC53" s="84">
        <v>1</v>
      </c>
      <c r="BD53" s="84">
        <v>3</v>
      </c>
      <c r="BE53" s="83"/>
      <c r="BF53" s="82"/>
      <c r="BG53" s="83">
        <v>1</v>
      </c>
      <c r="BH53" s="82"/>
      <c r="BI53" s="83"/>
      <c r="BJ53" s="82">
        <v>1</v>
      </c>
    </row>
    <row r="54" spans="5:62" ht="15.75" thickBot="1">
      <c r="E54" s="5">
        <f t="shared" si="5"/>
        <v>469</v>
      </c>
      <c r="F54" s="5">
        <f t="shared" si="6"/>
        <v>364</v>
      </c>
      <c r="G54" s="16">
        <f>SUM(G36:G53)</f>
        <v>15</v>
      </c>
      <c r="H54" s="16">
        <f>SUM(H36:H53)</f>
        <v>5</v>
      </c>
      <c r="I54" s="16">
        <f>SUM(I36:I53)</f>
        <v>15</v>
      </c>
      <c r="J54" s="16">
        <f>SUM(J36:J53)</f>
        <v>40</v>
      </c>
      <c r="K54" s="16">
        <f aca="true" t="shared" si="13" ref="K54:Q54">SUM(K36:K53)</f>
        <v>19</v>
      </c>
      <c r="L54" s="16">
        <f aca="true" t="shared" si="14" ref="L54:R54">SUM(L36:L53)</f>
        <v>5</v>
      </c>
      <c r="M54" s="16">
        <f t="shared" si="13"/>
        <v>10</v>
      </c>
      <c r="N54" s="16">
        <f t="shared" si="14"/>
        <v>20</v>
      </c>
      <c r="O54" s="16">
        <f t="shared" si="13"/>
        <v>14</v>
      </c>
      <c r="P54" s="16">
        <f t="shared" si="14"/>
        <v>10</v>
      </c>
      <c r="Q54" s="16">
        <f t="shared" si="13"/>
        <v>9</v>
      </c>
      <c r="R54" s="16">
        <f t="shared" si="14"/>
        <v>15</v>
      </c>
      <c r="S54" s="16">
        <f>SUM(S36:S53)</f>
        <v>19</v>
      </c>
      <c r="T54" s="16"/>
      <c r="U54" s="16">
        <f aca="true" t="shared" si="15" ref="U54:BD54">SUM(U36:U53)</f>
        <v>20</v>
      </c>
      <c r="V54" s="16">
        <f t="shared" si="15"/>
        <v>20</v>
      </c>
      <c r="W54" s="16">
        <f t="shared" si="15"/>
        <v>25</v>
      </c>
      <c r="X54" s="16">
        <f t="shared" si="15"/>
        <v>5</v>
      </c>
      <c r="Y54" s="16">
        <f t="shared" si="15"/>
        <v>20</v>
      </c>
      <c r="Z54" s="16">
        <f t="shared" si="15"/>
        <v>20</v>
      </c>
      <c r="AA54" s="195">
        <f t="shared" si="15"/>
        <v>24</v>
      </c>
      <c r="AB54" s="195">
        <f t="shared" si="15"/>
        <v>15</v>
      </c>
      <c r="AC54" s="195">
        <f t="shared" si="15"/>
        <v>25</v>
      </c>
      <c r="AD54" s="210">
        <f t="shared" si="15"/>
        <v>30</v>
      </c>
      <c r="AE54" s="195">
        <f t="shared" si="15"/>
        <v>5</v>
      </c>
      <c r="AF54" s="195">
        <f t="shared" si="15"/>
        <v>10</v>
      </c>
      <c r="AG54" s="195">
        <f t="shared" si="15"/>
        <v>5</v>
      </c>
      <c r="AH54" s="195">
        <f t="shared" si="15"/>
        <v>0</v>
      </c>
      <c r="AI54" s="195">
        <f t="shared" si="15"/>
        <v>14</v>
      </c>
      <c r="AJ54" s="195">
        <f t="shared" si="15"/>
        <v>5</v>
      </c>
      <c r="AK54" s="195">
        <f t="shared" si="15"/>
        <v>40</v>
      </c>
      <c r="AL54" s="195">
        <f t="shared" si="15"/>
        <v>10</v>
      </c>
      <c r="AM54" s="195">
        <f t="shared" si="15"/>
        <v>5</v>
      </c>
      <c r="AN54" s="195">
        <f t="shared" si="15"/>
        <v>25</v>
      </c>
      <c r="AO54" s="195">
        <f t="shared" si="15"/>
        <v>5</v>
      </c>
      <c r="AP54" s="195">
        <f t="shared" si="15"/>
        <v>15</v>
      </c>
      <c r="AQ54" s="195">
        <f t="shared" si="15"/>
        <v>30</v>
      </c>
      <c r="AR54" s="195">
        <f t="shared" si="15"/>
        <v>20</v>
      </c>
      <c r="AS54" s="195">
        <f t="shared" si="15"/>
        <v>35</v>
      </c>
      <c r="AT54" s="195">
        <f t="shared" si="15"/>
        <v>5</v>
      </c>
      <c r="AU54" s="195">
        <f t="shared" si="15"/>
        <v>16</v>
      </c>
      <c r="AV54" s="195">
        <f t="shared" si="15"/>
        <v>4</v>
      </c>
      <c r="AW54" s="195">
        <f t="shared" si="15"/>
        <v>25</v>
      </c>
      <c r="AX54" s="195">
        <f t="shared" si="15"/>
        <v>10</v>
      </c>
      <c r="AY54" s="195">
        <f t="shared" si="15"/>
        <v>14</v>
      </c>
      <c r="AZ54" s="195">
        <f t="shared" si="15"/>
        <v>10</v>
      </c>
      <c r="BA54" s="195">
        <f t="shared" si="15"/>
        <v>25</v>
      </c>
      <c r="BB54" s="195">
        <f t="shared" si="15"/>
        <v>5</v>
      </c>
      <c r="BC54" s="195">
        <f t="shared" si="15"/>
        <v>15</v>
      </c>
      <c r="BD54" s="195">
        <f t="shared" si="15"/>
        <v>30</v>
      </c>
      <c r="BE54" s="195">
        <f aca="true" t="shared" si="16" ref="BE54:BJ54">SUM(BE36:BE53)</f>
        <v>0</v>
      </c>
      <c r="BF54" s="195">
        <f t="shared" si="16"/>
        <v>0</v>
      </c>
      <c r="BG54" s="195">
        <f t="shared" si="16"/>
        <v>15</v>
      </c>
      <c r="BH54" s="195">
        <f t="shared" si="16"/>
        <v>5</v>
      </c>
      <c r="BI54" s="195">
        <f t="shared" si="16"/>
        <v>5</v>
      </c>
      <c r="BJ54" s="195">
        <f t="shared" si="16"/>
        <v>25</v>
      </c>
    </row>
    <row r="55" spans="1:62" ht="27.75" customHeight="1" thickBot="1">
      <c r="A55" s="401" t="s">
        <v>75</v>
      </c>
      <c r="B55" s="402"/>
      <c r="C55" s="402"/>
      <c r="D55" s="402"/>
      <c r="E55" s="5">
        <f t="shared" si="5"/>
        <v>0</v>
      </c>
      <c r="F55" s="5">
        <f t="shared" si="6"/>
        <v>0</v>
      </c>
      <c r="G55" s="27"/>
      <c r="H55" s="27"/>
      <c r="I55" s="27"/>
      <c r="J55" s="12"/>
      <c r="K55" s="32"/>
      <c r="L55" s="12"/>
      <c r="M55" s="32"/>
      <c r="N55" s="12"/>
      <c r="O55" s="32"/>
      <c r="P55" s="12"/>
      <c r="Q55" s="32"/>
      <c r="R55" s="12"/>
      <c r="S55" s="32"/>
      <c r="T55" s="12"/>
      <c r="U55" s="32"/>
      <c r="V55" s="12"/>
      <c r="W55" s="32"/>
      <c r="X55" s="12"/>
      <c r="Y55" s="32"/>
      <c r="Z55" s="12"/>
      <c r="AA55" s="32"/>
      <c r="AB55" s="12"/>
      <c r="AC55" s="32"/>
      <c r="AD55" s="27"/>
      <c r="AE55" s="36"/>
      <c r="AF55" s="12"/>
      <c r="AG55" s="36"/>
      <c r="AH55" s="12"/>
      <c r="AI55" s="36"/>
      <c r="AJ55" s="12"/>
      <c r="AK55" s="36"/>
      <c r="AL55" s="12"/>
      <c r="AM55" s="36"/>
      <c r="AN55" s="12"/>
      <c r="AO55" s="36"/>
      <c r="AP55" s="12"/>
      <c r="AQ55" s="36"/>
      <c r="AR55" s="12"/>
      <c r="AS55" s="36"/>
      <c r="AT55" s="12"/>
      <c r="AU55" s="33"/>
      <c r="AV55" s="33"/>
      <c r="AW55" s="33"/>
      <c r="AX55" s="33"/>
      <c r="AY55" s="358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</row>
    <row r="56" spans="5:64" ht="18.75">
      <c r="E56" s="5" t="e">
        <f t="shared" si="5"/>
        <v>#VALUE!</v>
      </c>
      <c r="F56" s="5">
        <f t="shared" si="6"/>
        <v>0</v>
      </c>
      <c r="G56" s="393" t="s">
        <v>22</v>
      </c>
      <c r="H56" s="393"/>
      <c r="I56" s="370" t="s">
        <v>29</v>
      </c>
      <c r="J56" s="370"/>
      <c r="K56" s="370" t="s">
        <v>23</v>
      </c>
      <c r="L56" s="370"/>
      <c r="M56" s="379" t="s">
        <v>24</v>
      </c>
      <c r="N56" s="379"/>
      <c r="O56" s="378" t="s">
        <v>30</v>
      </c>
      <c r="P56" s="378"/>
      <c r="Q56" s="378" t="s">
        <v>63</v>
      </c>
      <c r="R56" s="378"/>
      <c r="S56" s="395" t="s">
        <v>71</v>
      </c>
      <c r="T56" s="395"/>
      <c r="U56" s="395" t="s">
        <v>72</v>
      </c>
      <c r="V56" s="395"/>
      <c r="W56" s="379" t="s">
        <v>73</v>
      </c>
      <c r="X56" s="379"/>
      <c r="Y56" s="379" t="s">
        <v>76</v>
      </c>
      <c r="Z56" s="379"/>
      <c r="AA56" s="370" t="s">
        <v>172</v>
      </c>
      <c r="AB56" s="370"/>
      <c r="AC56" s="383" t="s">
        <v>175</v>
      </c>
      <c r="AD56" s="384"/>
      <c r="AE56" s="382" t="s">
        <v>176</v>
      </c>
      <c r="AF56" s="382"/>
      <c r="AG56" s="409" t="s">
        <v>177</v>
      </c>
      <c r="AH56" s="410"/>
      <c r="AI56" s="409" t="s">
        <v>178</v>
      </c>
      <c r="AJ56" s="410"/>
      <c r="AK56" s="386" t="s">
        <v>179</v>
      </c>
      <c r="AL56" s="387"/>
      <c r="AM56" s="386" t="s">
        <v>76</v>
      </c>
      <c r="AN56" s="387"/>
      <c r="AO56" s="370" t="s">
        <v>72</v>
      </c>
      <c r="AP56" s="370"/>
      <c r="AQ56" s="370" t="s">
        <v>181</v>
      </c>
      <c r="AR56" s="370"/>
      <c r="AS56" s="411" t="s">
        <v>196</v>
      </c>
      <c r="AT56" s="411"/>
      <c r="AU56" s="393" t="s">
        <v>181</v>
      </c>
      <c r="AV56" s="393"/>
      <c r="AW56" s="373" t="s">
        <v>73</v>
      </c>
      <c r="AX56" s="374"/>
      <c r="AY56" s="373" t="s">
        <v>201</v>
      </c>
      <c r="AZ56" s="374"/>
      <c r="BA56" s="370" t="s">
        <v>22</v>
      </c>
      <c r="BB56" s="370"/>
      <c r="BC56" s="378" t="s">
        <v>24</v>
      </c>
      <c r="BD56" s="378"/>
      <c r="BE56" s="370" t="s">
        <v>203</v>
      </c>
      <c r="BF56" s="370"/>
      <c r="BG56" s="412" t="s">
        <v>235</v>
      </c>
      <c r="BH56" s="412"/>
      <c r="BI56" s="412" t="s">
        <v>72</v>
      </c>
      <c r="BJ56" s="412"/>
      <c r="BK56" s="385" t="s">
        <v>89</v>
      </c>
      <c r="BL56" s="385"/>
    </row>
    <row r="57" spans="3:64" ht="15.75" thickBot="1">
      <c r="C57" s="16" t="s">
        <v>65</v>
      </c>
      <c r="D57" s="16" t="s">
        <v>66</v>
      </c>
      <c r="E57" s="5" t="e">
        <f t="shared" si="5"/>
        <v>#VALUE!</v>
      </c>
      <c r="F57" s="5" t="e">
        <f t="shared" si="6"/>
        <v>#VALUE!</v>
      </c>
      <c r="G57" s="16" t="s">
        <v>68</v>
      </c>
      <c r="H57" s="16" t="s">
        <v>69</v>
      </c>
      <c r="I57" s="16" t="s">
        <v>68</v>
      </c>
      <c r="J57" s="16" t="s">
        <v>69</v>
      </c>
      <c r="K57" s="16" t="s">
        <v>68</v>
      </c>
      <c r="L57" s="16" t="s">
        <v>69</v>
      </c>
      <c r="M57" s="16" t="s">
        <v>68</v>
      </c>
      <c r="N57" s="16" t="s">
        <v>69</v>
      </c>
      <c r="O57" s="16" t="s">
        <v>68</v>
      </c>
      <c r="P57" s="16" t="s">
        <v>69</v>
      </c>
      <c r="Q57" s="16" t="s">
        <v>68</v>
      </c>
      <c r="R57" s="16" t="s">
        <v>69</v>
      </c>
      <c r="S57" s="16" t="s">
        <v>68</v>
      </c>
      <c r="T57" s="16" t="s">
        <v>69</v>
      </c>
      <c r="U57" s="16" t="s">
        <v>68</v>
      </c>
      <c r="V57" s="16" t="s">
        <v>69</v>
      </c>
      <c r="W57" s="16" t="s">
        <v>68</v>
      </c>
      <c r="X57" s="16" t="s">
        <v>69</v>
      </c>
      <c r="Y57" s="16" t="s">
        <v>68</v>
      </c>
      <c r="Z57" s="16" t="s">
        <v>69</v>
      </c>
      <c r="AA57" s="16" t="s">
        <v>68</v>
      </c>
      <c r="AB57" s="16" t="s">
        <v>69</v>
      </c>
      <c r="AC57" s="16" t="s">
        <v>68</v>
      </c>
      <c r="AD57" s="210" t="s">
        <v>69</v>
      </c>
      <c r="AE57" s="195" t="s">
        <v>68</v>
      </c>
      <c r="AF57" s="195" t="s">
        <v>69</v>
      </c>
      <c r="AG57" s="195" t="s">
        <v>68</v>
      </c>
      <c r="AH57" s="195" t="s">
        <v>69</v>
      </c>
      <c r="AI57" s="195" t="s">
        <v>68</v>
      </c>
      <c r="AJ57" s="195" t="s">
        <v>69</v>
      </c>
      <c r="AK57" s="195" t="s">
        <v>68</v>
      </c>
      <c r="AL57" s="195" t="s">
        <v>69</v>
      </c>
      <c r="AM57" s="195" t="s">
        <v>68</v>
      </c>
      <c r="AN57" s="195" t="s">
        <v>69</v>
      </c>
      <c r="AO57" s="195" t="s">
        <v>68</v>
      </c>
      <c r="AP57" s="195" t="s">
        <v>69</v>
      </c>
      <c r="AQ57" s="195" t="s">
        <v>68</v>
      </c>
      <c r="AR57" s="195" t="s">
        <v>69</v>
      </c>
      <c r="AS57" s="195" t="s">
        <v>68</v>
      </c>
      <c r="AT57" s="195" t="s">
        <v>69</v>
      </c>
      <c r="AU57" s="195" t="s">
        <v>68</v>
      </c>
      <c r="AV57" s="195" t="s">
        <v>69</v>
      </c>
      <c r="AW57" s="195" t="s">
        <v>68</v>
      </c>
      <c r="AX57" s="195" t="s">
        <v>69</v>
      </c>
      <c r="AY57" s="195" t="s">
        <v>68</v>
      </c>
      <c r="AZ57" s="195" t="s">
        <v>69</v>
      </c>
      <c r="BA57" s="195" t="s">
        <v>68</v>
      </c>
      <c r="BB57" s="195" t="s">
        <v>69</v>
      </c>
      <c r="BC57" s="195" t="s">
        <v>68</v>
      </c>
      <c r="BD57" s="195" t="s">
        <v>69</v>
      </c>
      <c r="BE57" s="195" t="s">
        <v>68</v>
      </c>
      <c r="BF57" s="195" t="s">
        <v>69</v>
      </c>
      <c r="BG57" s="195" t="s">
        <v>68</v>
      </c>
      <c r="BH57" s="195" t="s">
        <v>69</v>
      </c>
      <c r="BI57" s="195" t="s">
        <v>68</v>
      </c>
      <c r="BJ57" s="195" t="s">
        <v>69</v>
      </c>
      <c r="BK57" s="41" t="s">
        <v>68</v>
      </c>
      <c r="BL57" s="41" t="s">
        <v>69</v>
      </c>
    </row>
    <row r="58" spans="1:64" ht="17.25" thickBot="1" thickTop="1">
      <c r="A58" s="17">
        <v>1</v>
      </c>
      <c r="B58" s="45" t="s">
        <v>0</v>
      </c>
      <c r="C58" s="87">
        <f aca="true" t="shared" si="17" ref="C58:C78">E58</f>
        <v>0</v>
      </c>
      <c r="D58" s="87">
        <f>F58</f>
        <v>1</v>
      </c>
      <c r="E58" s="5">
        <f t="shared" si="5"/>
        <v>0</v>
      </c>
      <c r="F58" s="5">
        <f t="shared" si="6"/>
        <v>1</v>
      </c>
      <c r="G58" s="180"/>
      <c r="H58" s="42"/>
      <c r="I58" s="180"/>
      <c r="J58" s="42"/>
      <c r="K58" s="180"/>
      <c r="L58" s="42"/>
      <c r="M58" s="180"/>
      <c r="N58" s="42"/>
      <c r="O58" s="180"/>
      <c r="P58" s="42"/>
      <c r="Q58" s="180"/>
      <c r="R58" s="42"/>
      <c r="S58" s="180"/>
      <c r="T58" s="42"/>
      <c r="U58" s="180"/>
      <c r="V58" s="42"/>
      <c r="W58" s="180"/>
      <c r="X58" s="42"/>
      <c r="Y58" s="180"/>
      <c r="Z58" s="42"/>
      <c r="AA58" s="180"/>
      <c r="AB58" s="196"/>
      <c r="AC58" s="180"/>
      <c r="AD58" s="211"/>
      <c r="AE58" s="180"/>
      <c r="AF58" s="206"/>
      <c r="AG58" s="180"/>
      <c r="AH58" s="206"/>
      <c r="AI58" s="209"/>
      <c r="AJ58" s="208"/>
      <c r="AK58" s="217"/>
      <c r="AL58" s="216"/>
      <c r="AM58" s="217"/>
      <c r="AN58" s="216">
        <v>1</v>
      </c>
      <c r="AO58" s="218"/>
      <c r="AP58" s="219"/>
      <c r="AQ58" s="234"/>
      <c r="AR58" s="233"/>
      <c r="AS58" s="234"/>
      <c r="AT58" s="233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89">
        <f>M58+O58+Q58+W58+Y58+AK58+AM58+AW58+AY58+BC58</f>
        <v>0</v>
      </c>
      <c r="BL58" s="430">
        <f>N58+P58+R58+X58+Z58+AL58+AN58+AX58+AZ58+BD58</f>
        <v>1</v>
      </c>
    </row>
    <row r="59" spans="1:98" ht="17.25" thickBot="1" thickTop="1">
      <c r="A59" s="17">
        <v>4</v>
      </c>
      <c r="B59" s="43" t="s">
        <v>51</v>
      </c>
      <c r="C59" s="16">
        <f t="shared" si="17"/>
        <v>0</v>
      </c>
      <c r="D59" s="16">
        <f aca="true" t="shared" si="18" ref="D59:D78">F59</f>
        <v>8</v>
      </c>
      <c r="E59" s="5">
        <f t="shared" si="5"/>
        <v>0</v>
      </c>
      <c r="F59" s="5">
        <f t="shared" si="6"/>
        <v>8</v>
      </c>
      <c r="G59" s="57"/>
      <c r="H59" s="56"/>
      <c r="I59" s="57"/>
      <c r="J59" s="56"/>
      <c r="K59" s="57"/>
      <c r="L59" s="56">
        <v>1</v>
      </c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6">
        <v>1</v>
      </c>
      <c r="Y59" s="57"/>
      <c r="Z59" s="56"/>
      <c r="AA59" s="57"/>
      <c r="AB59" s="56"/>
      <c r="AC59" s="57"/>
      <c r="AD59" s="58">
        <v>1</v>
      </c>
      <c r="AE59" s="57"/>
      <c r="AF59" s="56"/>
      <c r="AG59" s="57"/>
      <c r="AH59" s="56"/>
      <c r="AI59" s="57"/>
      <c r="AJ59" s="56"/>
      <c r="AK59" s="57"/>
      <c r="AL59" s="56"/>
      <c r="AM59" s="57"/>
      <c r="AN59" s="56"/>
      <c r="AO59" s="57"/>
      <c r="AP59" s="56"/>
      <c r="AQ59" s="57"/>
      <c r="AR59" s="56">
        <v>1</v>
      </c>
      <c r="AS59" s="57"/>
      <c r="AT59" s="56"/>
      <c r="AU59" s="291"/>
      <c r="AV59" s="290"/>
      <c r="AW59" s="291"/>
      <c r="AX59" s="290">
        <v>2</v>
      </c>
      <c r="AY59" s="291"/>
      <c r="AZ59" s="290"/>
      <c r="BA59" s="291"/>
      <c r="BB59" s="290"/>
      <c r="BC59" s="211"/>
      <c r="BD59" s="211">
        <v>1</v>
      </c>
      <c r="BE59" s="292"/>
      <c r="BF59" s="293">
        <v>1</v>
      </c>
      <c r="BG59" s="340"/>
      <c r="BH59" s="339"/>
      <c r="BI59" s="340"/>
      <c r="BJ59" s="339"/>
      <c r="BK59" s="89">
        <f aca="true" t="shared" si="19" ref="BK59:BK77">M59+O59+Q59+W59+Y59+AK59+AM59+AW59+AY59+BC59</f>
        <v>0</v>
      </c>
      <c r="BL59" s="89">
        <f aca="true" t="shared" si="20" ref="BL59:BL77">N59+P59+R59+X59+Z59+AL59+AN59+AX59+AZ59+BD59</f>
        <v>4</v>
      </c>
      <c r="BM59" s="29"/>
      <c r="BN59" s="30"/>
      <c r="BO59" s="29"/>
      <c r="BP59" s="30"/>
      <c r="BQ59" s="29"/>
      <c r="BR59" s="30"/>
      <c r="BS59" s="29"/>
      <c r="BT59" s="30"/>
      <c r="BU59" s="29"/>
      <c r="BV59" s="30"/>
      <c r="BW59" s="29"/>
      <c r="BX59" s="30"/>
      <c r="BY59" s="29"/>
      <c r="BZ59" s="30"/>
      <c r="CA59" s="29"/>
      <c r="CB59" s="30"/>
      <c r="CC59" s="29"/>
      <c r="CD59" s="30"/>
      <c r="CE59" s="29"/>
      <c r="CF59" s="30"/>
      <c r="CG59" s="29"/>
      <c r="CH59" s="30"/>
      <c r="CI59" s="29"/>
      <c r="CJ59" s="30"/>
      <c r="CK59" s="29"/>
      <c r="CL59" s="30"/>
      <c r="CM59" s="29"/>
      <c r="CN59" s="30"/>
      <c r="CO59" s="29"/>
      <c r="CP59" s="30"/>
      <c r="CQ59" s="29"/>
      <c r="CR59" s="30"/>
      <c r="CS59" s="29"/>
      <c r="CT59" s="30"/>
    </row>
    <row r="60" spans="1:98" ht="17.25" thickBot="1" thickTop="1">
      <c r="A60" s="17">
        <v>5</v>
      </c>
      <c r="B60" s="43" t="s">
        <v>55</v>
      </c>
      <c r="C60" s="16">
        <f t="shared" si="17"/>
        <v>1</v>
      </c>
      <c r="D60" s="16">
        <f t="shared" si="18"/>
        <v>8</v>
      </c>
      <c r="E60" s="5">
        <f t="shared" si="5"/>
        <v>1</v>
      </c>
      <c r="F60" s="5">
        <f t="shared" si="6"/>
        <v>8</v>
      </c>
      <c r="G60" s="62"/>
      <c r="H60" s="61">
        <v>1</v>
      </c>
      <c r="I60" s="62"/>
      <c r="J60" s="61"/>
      <c r="K60" s="62"/>
      <c r="L60" s="61"/>
      <c r="M60" s="62"/>
      <c r="N60" s="61"/>
      <c r="O60" s="62"/>
      <c r="P60" s="61"/>
      <c r="Q60" s="62"/>
      <c r="R60" s="61"/>
      <c r="S60" s="62"/>
      <c r="T60" s="61"/>
      <c r="U60" s="62"/>
      <c r="V60" s="61">
        <v>1</v>
      </c>
      <c r="W60" s="62"/>
      <c r="X60" s="61"/>
      <c r="Y60" s="62"/>
      <c r="Z60" s="61"/>
      <c r="AA60" s="62"/>
      <c r="AB60" s="61">
        <v>1</v>
      </c>
      <c r="AC60" s="62"/>
      <c r="AD60" s="63"/>
      <c r="AE60" s="62"/>
      <c r="AF60" s="61"/>
      <c r="AG60" s="62"/>
      <c r="AH60" s="61"/>
      <c r="AI60" s="62"/>
      <c r="AJ60" s="61"/>
      <c r="AK60" s="62">
        <v>1</v>
      </c>
      <c r="AL60" s="61">
        <v>1</v>
      </c>
      <c r="AM60" s="62"/>
      <c r="AN60" s="61">
        <v>1</v>
      </c>
      <c r="AO60" s="62"/>
      <c r="AP60" s="61"/>
      <c r="AQ60" s="62"/>
      <c r="AR60" s="61"/>
      <c r="AS60" s="62"/>
      <c r="AT60" s="61">
        <v>1</v>
      </c>
      <c r="AU60" s="77"/>
      <c r="AV60" s="76">
        <v>1</v>
      </c>
      <c r="AW60" s="77"/>
      <c r="AX60" s="76"/>
      <c r="AY60" s="77"/>
      <c r="AZ60" s="76"/>
      <c r="BA60" s="77"/>
      <c r="BB60" s="76"/>
      <c r="BC60" s="78"/>
      <c r="BD60" s="78"/>
      <c r="BE60" s="77"/>
      <c r="BF60" s="76"/>
      <c r="BG60" s="77"/>
      <c r="BH60" s="76">
        <v>1</v>
      </c>
      <c r="BI60" s="77"/>
      <c r="BJ60" s="76"/>
      <c r="BK60" s="89">
        <f t="shared" si="19"/>
        <v>1</v>
      </c>
      <c r="BL60" s="89">
        <f t="shared" si="20"/>
        <v>2</v>
      </c>
      <c r="BM60" s="15"/>
      <c r="BN60" s="13"/>
      <c r="BO60" s="15"/>
      <c r="BP60" s="13"/>
      <c r="BQ60" s="15"/>
      <c r="BR60" s="13"/>
      <c r="BS60" s="15"/>
      <c r="BT60" s="13"/>
      <c r="BU60" s="15"/>
      <c r="BV60" s="13"/>
      <c r="BW60" s="15"/>
      <c r="BX60" s="13"/>
      <c r="BY60" s="15"/>
      <c r="BZ60" s="13"/>
      <c r="CA60" s="15"/>
      <c r="CB60" s="13"/>
      <c r="CC60" s="15"/>
      <c r="CD60" s="13"/>
      <c r="CE60" s="15"/>
      <c r="CF60" s="13"/>
      <c r="CG60" s="15"/>
      <c r="CH60" s="13"/>
      <c r="CI60" s="15"/>
      <c r="CJ60" s="13"/>
      <c r="CK60" s="15"/>
      <c r="CL60" s="13"/>
      <c r="CM60" s="15"/>
      <c r="CN60" s="13"/>
      <c r="CO60" s="15"/>
      <c r="CP60" s="13"/>
      <c r="CQ60" s="15"/>
      <c r="CR60" s="13"/>
      <c r="CS60" s="15"/>
      <c r="CT60" s="13"/>
    </row>
    <row r="61" spans="1:98" ht="17.25" thickBot="1" thickTop="1">
      <c r="A61" s="17">
        <v>6</v>
      </c>
      <c r="B61" s="43" t="s">
        <v>54</v>
      </c>
      <c r="C61" s="16">
        <f t="shared" si="17"/>
        <v>2</v>
      </c>
      <c r="D61" s="16">
        <f t="shared" si="18"/>
        <v>5</v>
      </c>
      <c r="E61" s="5">
        <f t="shared" si="5"/>
        <v>2</v>
      </c>
      <c r="F61" s="5">
        <f t="shared" si="6"/>
        <v>5</v>
      </c>
      <c r="G61" s="62"/>
      <c r="H61" s="61"/>
      <c r="I61" s="62"/>
      <c r="J61" s="61"/>
      <c r="K61" s="62"/>
      <c r="L61" s="61"/>
      <c r="M61" s="62"/>
      <c r="N61" s="61"/>
      <c r="O61" s="62"/>
      <c r="P61" s="61"/>
      <c r="Q61" s="62"/>
      <c r="R61" s="61"/>
      <c r="S61" s="62"/>
      <c r="T61" s="61"/>
      <c r="U61" s="62"/>
      <c r="V61" s="61"/>
      <c r="W61" s="62"/>
      <c r="X61" s="61">
        <v>1</v>
      </c>
      <c r="Y61" s="62"/>
      <c r="Z61" s="61"/>
      <c r="AA61" s="62"/>
      <c r="AB61" s="61"/>
      <c r="AC61" s="62">
        <v>1</v>
      </c>
      <c r="AD61" s="63"/>
      <c r="AE61" s="62"/>
      <c r="AF61" s="61"/>
      <c r="AG61" s="62"/>
      <c r="AH61" s="61"/>
      <c r="AI61" s="62">
        <v>1</v>
      </c>
      <c r="AJ61" s="61"/>
      <c r="AK61" s="62"/>
      <c r="AL61" s="61"/>
      <c r="AM61" s="62"/>
      <c r="AN61" s="61"/>
      <c r="AO61" s="62"/>
      <c r="AP61" s="61"/>
      <c r="AQ61" s="62"/>
      <c r="AR61" s="61"/>
      <c r="AS61" s="62"/>
      <c r="AT61" s="61">
        <v>2</v>
      </c>
      <c r="AU61" s="77"/>
      <c r="AV61" s="76">
        <v>1</v>
      </c>
      <c r="AW61" s="77"/>
      <c r="AX61" s="76"/>
      <c r="AY61" s="77"/>
      <c r="AZ61" s="76"/>
      <c r="BA61" s="77"/>
      <c r="BB61" s="76">
        <v>1</v>
      </c>
      <c r="BC61" s="78"/>
      <c r="BD61" s="78"/>
      <c r="BE61" s="77"/>
      <c r="BF61" s="76"/>
      <c r="BG61" s="77"/>
      <c r="BH61" s="76"/>
      <c r="BI61" s="77"/>
      <c r="BJ61" s="76"/>
      <c r="BK61" s="89">
        <f t="shared" si="19"/>
        <v>0</v>
      </c>
      <c r="BL61" s="89">
        <f t="shared" si="20"/>
        <v>1</v>
      </c>
      <c r="BM61" s="15"/>
      <c r="BN61" s="13"/>
      <c r="BO61" s="15"/>
      <c r="BP61" s="13"/>
      <c r="BQ61" s="15"/>
      <c r="BR61" s="13"/>
      <c r="BS61" s="15"/>
      <c r="BT61" s="13"/>
      <c r="BU61" s="15"/>
      <c r="BV61" s="13"/>
      <c r="BW61" s="15"/>
      <c r="BX61" s="13"/>
      <c r="BY61" s="15"/>
      <c r="BZ61" s="13"/>
      <c r="CA61" s="15"/>
      <c r="CB61" s="13"/>
      <c r="CC61" s="15"/>
      <c r="CD61" s="13"/>
      <c r="CE61" s="15"/>
      <c r="CF61" s="13"/>
      <c r="CG61" s="15"/>
      <c r="CH61" s="13"/>
      <c r="CI61" s="15"/>
      <c r="CJ61" s="13"/>
      <c r="CK61" s="15"/>
      <c r="CL61" s="13"/>
      <c r="CM61" s="15"/>
      <c r="CN61" s="13"/>
      <c r="CO61" s="15"/>
      <c r="CP61" s="13"/>
      <c r="CQ61" s="15"/>
      <c r="CR61" s="13"/>
      <c r="CS61" s="15"/>
      <c r="CT61" s="13"/>
    </row>
    <row r="62" spans="1:98" ht="17.25" thickBot="1" thickTop="1">
      <c r="A62" s="17">
        <v>7</v>
      </c>
      <c r="B62" s="43" t="s">
        <v>41</v>
      </c>
      <c r="C62" s="16">
        <f t="shared" si="17"/>
        <v>19</v>
      </c>
      <c r="D62" s="16">
        <f t="shared" si="18"/>
        <v>21</v>
      </c>
      <c r="E62" s="5">
        <f t="shared" si="5"/>
        <v>19</v>
      </c>
      <c r="F62" s="5">
        <f t="shared" si="6"/>
        <v>21</v>
      </c>
      <c r="G62" s="62">
        <v>1</v>
      </c>
      <c r="H62" s="61"/>
      <c r="I62" s="62"/>
      <c r="J62" s="61"/>
      <c r="K62" s="62"/>
      <c r="L62" s="61">
        <v>2</v>
      </c>
      <c r="M62" s="62"/>
      <c r="N62" s="61">
        <v>1</v>
      </c>
      <c r="O62" s="62">
        <v>1</v>
      </c>
      <c r="P62" s="61">
        <v>1</v>
      </c>
      <c r="Q62" s="62"/>
      <c r="R62" s="61">
        <v>1</v>
      </c>
      <c r="S62" s="62"/>
      <c r="T62" s="61">
        <v>1</v>
      </c>
      <c r="U62" s="62">
        <v>1</v>
      </c>
      <c r="V62" s="61"/>
      <c r="W62" s="62">
        <v>2</v>
      </c>
      <c r="X62" s="61">
        <v>1</v>
      </c>
      <c r="Y62" s="62">
        <v>2</v>
      </c>
      <c r="Z62" s="61"/>
      <c r="AA62" s="62">
        <v>1</v>
      </c>
      <c r="AB62" s="61">
        <v>1</v>
      </c>
      <c r="AC62" s="62">
        <v>2</v>
      </c>
      <c r="AD62" s="63"/>
      <c r="AE62" s="62"/>
      <c r="AF62" s="61"/>
      <c r="AG62" s="62"/>
      <c r="AH62" s="61">
        <v>1</v>
      </c>
      <c r="AI62" s="62"/>
      <c r="AJ62" s="61">
        <v>1</v>
      </c>
      <c r="AK62" s="62">
        <v>2</v>
      </c>
      <c r="AL62" s="61">
        <v>1</v>
      </c>
      <c r="AM62" s="62"/>
      <c r="AN62" s="61"/>
      <c r="AO62" s="62">
        <v>1</v>
      </c>
      <c r="AP62" s="61"/>
      <c r="AQ62" s="62">
        <v>1</v>
      </c>
      <c r="AR62" s="197">
        <v>3</v>
      </c>
      <c r="AS62" s="62"/>
      <c r="AT62" s="61">
        <v>1</v>
      </c>
      <c r="AU62" s="77"/>
      <c r="AV62" s="76"/>
      <c r="AW62" s="77">
        <v>1</v>
      </c>
      <c r="AX62" s="76">
        <v>2</v>
      </c>
      <c r="AY62" s="77"/>
      <c r="AZ62" s="76">
        <v>1</v>
      </c>
      <c r="BA62" s="77">
        <v>2</v>
      </c>
      <c r="BB62" s="76"/>
      <c r="BC62" s="78"/>
      <c r="BD62" s="78">
        <v>1</v>
      </c>
      <c r="BE62" s="77">
        <v>2</v>
      </c>
      <c r="BF62" s="76"/>
      <c r="BG62" s="77"/>
      <c r="BH62" s="76">
        <v>1</v>
      </c>
      <c r="BI62" s="77"/>
      <c r="BJ62" s="76">
        <v>1</v>
      </c>
      <c r="BK62" s="89">
        <f t="shared" si="19"/>
        <v>8</v>
      </c>
      <c r="BL62" s="89">
        <f t="shared" si="20"/>
        <v>9</v>
      </c>
      <c r="BM62" s="15"/>
      <c r="BN62" s="13"/>
      <c r="BO62" s="15"/>
      <c r="BP62" s="13"/>
      <c r="BQ62" s="15"/>
      <c r="BR62" s="13"/>
      <c r="BS62" s="15"/>
      <c r="BT62" s="13"/>
      <c r="BU62" s="15"/>
      <c r="BV62" s="13"/>
      <c r="BW62" s="15"/>
      <c r="BX62" s="13"/>
      <c r="BY62" s="15"/>
      <c r="BZ62" s="13"/>
      <c r="CA62" s="15"/>
      <c r="CB62" s="13"/>
      <c r="CC62" s="15"/>
      <c r="CD62" s="13"/>
      <c r="CE62" s="15"/>
      <c r="CF62" s="13"/>
      <c r="CG62" s="15"/>
      <c r="CH62" s="13"/>
      <c r="CI62" s="15"/>
      <c r="CJ62" s="13"/>
      <c r="CK62" s="15"/>
      <c r="CL62" s="13"/>
      <c r="CM62" s="15"/>
      <c r="CN62" s="13"/>
      <c r="CO62" s="15"/>
      <c r="CP62" s="13"/>
      <c r="CQ62" s="15"/>
      <c r="CR62" s="13"/>
      <c r="CS62" s="15"/>
      <c r="CT62" s="13"/>
    </row>
    <row r="63" spans="1:98" ht="17.25" thickBot="1" thickTop="1">
      <c r="A63" s="17">
        <v>8</v>
      </c>
      <c r="B63" s="43" t="s">
        <v>42</v>
      </c>
      <c r="C63" s="16">
        <f t="shared" si="17"/>
        <v>0</v>
      </c>
      <c r="D63" s="16">
        <f t="shared" si="18"/>
        <v>0</v>
      </c>
      <c r="E63" s="5">
        <f t="shared" si="5"/>
        <v>0</v>
      </c>
      <c r="F63" s="5">
        <f t="shared" si="6"/>
        <v>0</v>
      </c>
      <c r="G63" s="62"/>
      <c r="H63" s="61"/>
      <c r="I63" s="62"/>
      <c r="J63" s="61"/>
      <c r="K63" s="62"/>
      <c r="L63" s="61"/>
      <c r="M63" s="62"/>
      <c r="N63" s="61"/>
      <c r="O63" s="62"/>
      <c r="P63" s="61"/>
      <c r="Q63" s="62"/>
      <c r="R63" s="61"/>
      <c r="S63" s="62"/>
      <c r="T63" s="61"/>
      <c r="U63" s="62"/>
      <c r="V63" s="61"/>
      <c r="W63" s="62"/>
      <c r="X63" s="61"/>
      <c r="Y63" s="62"/>
      <c r="Z63" s="61"/>
      <c r="AA63" s="62"/>
      <c r="AB63" s="61"/>
      <c r="AC63" s="62"/>
      <c r="AD63" s="63"/>
      <c r="AE63" s="62"/>
      <c r="AF63" s="61"/>
      <c r="AG63" s="62"/>
      <c r="AH63" s="61"/>
      <c r="AI63" s="62"/>
      <c r="AJ63" s="61"/>
      <c r="AK63" s="62"/>
      <c r="AL63" s="61"/>
      <c r="AM63" s="62"/>
      <c r="AN63" s="61"/>
      <c r="AO63" s="62"/>
      <c r="AP63" s="61"/>
      <c r="AQ63" s="62"/>
      <c r="AR63" s="61"/>
      <c r="AS63" s="62"/>
      <c r="AT63" s="61"/>
      <c r="AU63" s="77"/>
      <c r="AV63" s="76"/>
      <c r="AW63" s="77"/>
      <c r="AX63" s="76"/>
      <c r="AY63" s="77"/>
      <c r="AZ63" s="76"/>
      <c r="BA63" s="77"/>
      <c r="BB63" s="76"/>
      <c r="BC63" s="78"/>
      <c r="BD63" s="78"/>
      <c r="BE63" s="77"/>
      <c r="BF63" s="76"/>
      <c r="BG63" s="77"/>
      <c r="BH63" s="76"/>
      <c r="BI63" s="77"/>
      <c r="BJ63" s="76"/>
      <c r="BK63" s="89">
        <f t="shared" si="19"/>
        <v>0</v>
      </c>
      <c r="BL63" s="89">
        <f t="shared" si="20"/>
        <v>0</v>
      </c>
      <c r="BM63" s="15"/>
      <c r="BN63" s="13"/>
      <c r="BO63" s="15"/>
      <c r="BP63" s="13"/>
      <c r="BQ63" s="15"/>
      <c r="BR63" s="13"/>
      <c r="BS63" s="15"/>
      <c r="BT63" s="13"/>
      <c r="BU63" s="15"/>
      <c r="BV63" s="13"/>
      <c r="BW63" s="15"/>
      <c r="BX63" s="13"/>
      <c r="BY63" s="15"/>
      <c r="BZ63" s="13"/>
      <c r="CA63" s="15"/>
      <c r="CB63" s="13"/>
      <c r="CC63" s="15"/>
      <c r="CD63" s="13"/>
      <c r="CE63" s="15"/>
      <c r="CF63" s="13"/>
      <c r="CG63" s="15"/>
      <c r="CH63" s="13"/>
      <c r="CI63" s="15"/>
      <c r="CJ63" s="13"/>
      <c r="CK63" s="15"/>
      <c r="CL63" s="13"/>
      <c r="CM63" s="15"/>
      <c r="CN63" s="13"/>
      <c r="CO63" s="15"/>
      <c r="CP63" s="13"/>
      <c r="CQ63" s="15"/>
      <c r="CR63" s="13"/>
      <c r="CS63" s="15"/>
      <c r="CT63" s="13"/>
    </row>
    <row r="64" spans="1:98" ht="17.25" thickBot="1" thickTop="1">
      <c r="A64" s="17">
        <v>9</v>
      </c>
      <c r="B64" s="43" t="s">
        <v>56</v>
      </c>
      <c r="C64" s="16">
        <f t="shared" si="17"/>
        <v>3</v>
      </c>
      <c r="D64" s="16">
        <f t="shared" si="18"/>
        <v>4</v>
      </c>
      <c r="E64" s="5">
        <f t="shared" si="5"/>
        <v>3</v>
      </c>
      <c r="F64" s="5">
        <f t="shared" si="6"/>
        <v>4</v>
      </c>
      <c r="G64" s="62"/>
      <c r="H64" s="61"/>
      <c r="I64" s="62"/>
      <c r="J64" s="61">
        <v>1</v>
      </c>
      <c r="K64" s="62"/>
      <c r="L64" s="61"/>
      <c r="M64" s="62"/>
      <c r="N64" s="61"/>
      <c r="O64" s="62"/>
      <c r="P64" s="61"/>
      <c r="Q64" s="62"/>
      <c r="R64" s="61"/>
      <c r="S64" s="62">
        <v>1</v>
      </c>
      <c r="T64" s="61"/>
      <c r="U64" s="62">
        <v>1</v>
      </c>
      <c r="V64" s="61"/>
      <c r="W64" s="62"/>
      <c r="X64" s="61"/>
      <c r="Y64" s="62"/>
      <c r="Z64" s="61"/>
      <c r="AA64" s="62"/>
      <c r="AB64" s="61"/>
      <c r="AC64" s="62">
        <v>1</v>
      </c>
      <c r="AD64" s="63"/>
      <c r="AE64" s="62"/>
      <c r="AF64" s="61"/>
      <c r="AG64" s="62"/>
      <c r="AH64" s="61"/>
      <c r="AI64" s="62"/>
      <c r="AJ64" s="61">
        <v>1</v>
      </c>
      <c r="AK64" s="62"/>
      <c r="AL64" s="61"/>
      <c r="AM64" s="62"/>
      <c r="AN64" s="61"/>
      <c r="AO64" s="62"/>
      <c r="AP64" s="61"/>
      <c r="AQ64" s="62"/>
      <c r="AR64" s="61"/>
      <c r="AS64" s="62"/>
      <c r="AT64" s="61">
        <v>2</v>
      </c>
      <c r="AU64" s="77"/>
      <c r="AV64" s="76"/>
      <c r="AW64" s="77"/>
      <c r="AX64" s="76"/>
      <c r="AY64" s="77"/>
      <c r="AZ64" s="76"/>
      <c r="BA64" s="77"/>
      <c r="BB64" s="76"/>
      <c r="BC64" s="78"/>
      <c r="BD64" s="78"/>
      <c r="BE64" s="77"/>
      <c r="BF64" s="76"/>
      <c r="BG64" s="77"/>
      <c r="BH64" s="76"/>
      <c r="BI64" s="77"/>
      <c r="BJ64" s="76"/>
      <c r="BK64" s="89">
        <f t="shared" si="19"/>
        <v>0</v>
      </c>
      <c r="BL64" s="89">
        <f t="shared" si="20"/>
        <v>0</v>
      </c>
      <c r="BM64" s="15"/>
      <c r="BN64" s="13"/>
      <c r="BO64" s="15"/>
      <c r="BP64" s="13"/>
      <c r="BQ64" s="15"/>
      <c r="BR64" s="13"/>
      <c r="BS64" s="15"/>
      <c r="BT64" s="13"/>
      <c r="BU64" s="15"/>
      <c r="BV64" s="13"/>
      <c r="BW64" s="15"/>
      <c r="BX64" s="13"/>
      <c r="BY64" s="15"/>
      <c r="BZ64" s="13"/>
      <c r="CA64" s="15"/>
      <c r="CB64" s="13"/>
      <c r="CC64" s="15"/>
      <c r="CD64" s="13"/>
      <c r="CE64" s="15"/>
      <c r="CF64" s="13"/>
      <c r="CG64" s="15"/>
      <c r="CH64" s="13"/>
      <c r="CI64" s="15"/>
      <c r="CJ64" s="13"/>
      <c r="CK64" s="15"/>
      <c r="CL64" s="13"/>
      <c r="CM64" s="15"/>
      <c r="CN64" s="13"/>
      <c r="CO64" s="15"/>
      <c r="CP64" s="13"/>
      <c r="CQ64" s="15"/>
      <c r="CR64" s="13"/>
      <c r="CS64" s="15"/>
      <c r="CT64" s="13"/>
    </row>
    <row r="65" spans="1:98" ht="17.25" thickBot="1" thickTop="1">
      <c r="A65" s="17">
        <v>10</v>
      </c>
      <c r="B65" s="43" t="s">
        <v>34</v>
      </c>
      <c r="C65" s="16">
        <f t="shared" si="17"/>
        <v>14</v>
      </c>
      <c r="D65" s="16">
        <f t="shared" si="18"/>
        <v>19</v>
      </c>
      <c r="E65" s="5">
        <f t="shared" si="5"/>
        <v>14</v>
      </c>
      <c r="F65" s="5">
        <f t="shared" si="6"/>
        <v>19</v>
      </c>
      <c r="G65" s="62"/>
      <c r="H65" s="61"/>
      <c r="I65" s="62">
        <v>1</v>
      </c>
      <c r="J65" s="61"/>
      <c r="K65" s="62">
        <v>1</v>
      </c>
      <c r="L65" s="61"/>
      <c r="M65" s="62"/>
      <c r="N65" s="61">
        <v>2</v>
      </c>
      <c r="O65" s="62">
        <v>1</v>
      </c>
      <c r="P65" s="61"/>
      <c r="Q65" s="62">
        <v>1</v>
      </c>
      <c r="R65" s="61"/>
      <c r="S65" s="62"/>
      <c r="T65" s="61"/>
      <c r="U65" s="62"/>
      <c r="V65" s="61"/>
      <c r="W65" s="62">
        <v>1</v>
      </c>
      <c r="X65" s="61">
        <v>1</v>
      </c>
      <c r="Y65" s="62"/>
      <c r="Z65" s="61">
        <v>1</v>
      </c>
      <c r="AA65" s="62">
        <v>1</v>
      </c>
      <c r="AB65" s="61"/>
      <c r="AC65" s="62"/>
      <c r="AD65" s="63">
        <v>1</v>
      </c>
      <c r="AE65" s="62">
        <v>1</v>
      </c>
      <c r="AF65" s="61"/>
      <c r="AG65" s="62"/>
      <c r="AH65" s="61"/>
      <c r="AI65" s="62"/>
      <c r="AJ65" s="61">
        <v>1</v>
      </c>
      <c r="AK65" s="62">
        <v>1</v>
      </c>
      <c r="AL65" s="197">
        <v>3</v>
      </c>
      <c r="AM65" s="62"/>
      <c r="AN65" s="61"/>
      <c r="AO65" s="62"/>
      <c r="AP65" s="61">
        <v>1</v>
      </c>
      <c r="AQ65" s="62"/>
      <c r="AR65" s="197">
        <v>3</v>
      </c>
      <c r="AS65" s="62">
        <v>1</v>
      </c>
      <c r="AT65" s="61"/>
      <c r="AU65" s="77"/>
      <c r="AV65" s="76">
        <v>1</v>
      </c>
      <c r="AW65" s="77">
        <v>2</v>
      </c>
      <c r="AX65" s="76">
        <v>1</v>
      </c>
      <c r="AY65" s="77"/>
      <c r="AZ65" s="76"/>
      <c r="BA65" s="77"/>
      <c r="BB65" s="76"/>
      <c r="BC65" s="78"/>
      <c r="BD65" s="78">
        <v>1</v>
      </c>
      <c r="BE65" s="77">
        <v>2</v>
      </c>
      <c r="BF65" s="76">
        <v>2</v>
      </c>
      <c r="BG65" s="77"/>
      <c r="BH65" s="76">
        <v>1</v>
      </c>
      <c r="BI65" s="77">
        <v>1</v>
      </c>
      <c r="BJ65" s="76"/>
      <c r="BK65" s="89">
        <f t="shared" si="19"/>
        <v>6</v>
      </c>
      <c r="BL65" s="89">
        <f t="shared" si="20"/>
        <v>9</v>
      </c>
      <c r="BM65" s="15"/>
      <c r="BN65" s="13"/>
      <c r="BO65" s="15"/>
      <c r="BP65" s="13"/>
      <c r="BQ65" s="15"/>
      <c r="BR65" s="13"/>
      <c r="BS65" s="15"/>
      <c r="BT65" s="13"/>
      <c r="BU65" s="15"/>
      <c r="BV65" s="13"/>
      <c r="BW65" s="15"/>
      <c r="BX65" s="13"/>
      <c r="BY65" s="15"/>
      <c r="BZ65" s="13"/>
      <c r="CA65" s="15"/>
      <c r="CB65" s="13"/>
      <c r="CC65" s="15"/>
      <c r="CD65" s="13"/>
      <c r="CE65" s="15"/>
      <c r="CF65" s="13"/>
      <c r="CG65" s="15"/>
      <c r="CH65" s="13"/>
      <c r="CI65" s="15"/>
      <c r="CJ65" s="13"/>
      <c r="CK65" s="15"/>
      <c r="CL65" s="13"/>
      <c r="CM65" s="15"/>
      <c r="CN65" s="13"/>
      <c r="CO65" s="15"/>
      <c r="CP65" s="13"/>
      <c r="CQ65" s="15"/>
      <c r="CR65" s="13"/>
      <c r="CS65" s="15"/>
      <c r="CT65" s="13"/>
    </row>
    <row r="66" spans="1:98" ht="17.25" thickBot="1" thickTop="1">
      <c r="A66" s="17">
        <v>12</v>
      </c>
      <c r="B66" s="43" t="s">
        <v>57</v>
      </c>
      <c r="C66" s="16">
        <f t="shared" si="17"/>
        <v>1</v>
      </c>
      <c r="D66" s="16">
        <f t="shared" si="18"/>
        <v>8</v>
      </c>
      <c r="E66" s="5">
        <f t="shared" si="5"/>
        <v>1</v>
      </c>
      <c r="F66" s="5">
        <f t="shared" si="6"/>
        <v>8</v>
      </c>
      <c r="G66" s="62"/>
      <c r="H66" s="61"/>
      <c r="I66" s="62"/>
      <c r="J66" s="61"/>
      <c r="K66" s="62"/>
      <c r="L66" s="61"/>
      <c r="M66" s="62"/>
      <c r="N66" s="61"/>
      <c r="O66" s="62"/>
      <c r="P66" s="61">
        <v>1</v>
      </c>
      <c r="Q66" s="62"/>
      <c r="R66" s="61"/>
      <c r="S66" s="62"/>
      <c r="T66" s="61"/>
      <c r="U66" s="62"/>
      <c r="V66" s="61"/>
      <c r="W66" s="62"/>
      <c r="X66" s="61">
        <v>2</v>
      </c>
      <c r="Y66" s="62"/>
      <c r="Z66" s="61">
        <v>1</v>
      </c>
      <c r="AA66" s="62"/>
      <c r="AB66" s="61"/>
      <c r="AC66" s="62"/>
      <c r="AD66" s="63"/>
      <c r="AE66" s="62"/>
      <c r="AF66" s="61"/>
      <c r="AG66" s="62"/>
      <c r="AH66" s="61"/>
      <c r="AI66" s="62"/>
      <c r="AJ66" s="61"/>
      <c r="AK66" s="62">
        <v>1</v>
      </c>
      <c r="AL66" s="61">
        <v>1</v>
      </c>
      <c r="AM66" s="62"/>
      <c r="AN66" s="61"/>
      <c r="AO66" s="62"/>
      <c r="AP66" s="61"/>
      <c r="AQ66" s="62"/>
      <c r="AR66" s="61"/>
      <c r="AS66" s="62"/>
      <c r="AT66" s="61"/>
      <c r="AU66" s="77"/>
      <c r="AV66" s="76"/>
      <c r="AW66" s="77"/>
      <c r="AX66" s="76"/>
      <c r="AY66" s="77"/>
      <c r="AZ66" s="76"/>
      <c r="BA66" s="77"/>
      <c r="BB66" s="76"/>
      <c r="BC66" s="78"/>
      <c r="BD66" s="78">
        <v>2</v>
      </c>
      <c r="BE66" s="77"/>
      <c r="BF66" s="76"/>
      <c r="BG66" s="77"/>
      <c r="BH66" s="76">
        <v>1</v>
      </c>
      <c r="BI66" s="77"/>
      <c r="BJ66" s="76"/>
      <c r="BK66" s="89">
        <f t="shared" si="19"/>
        <v>1</v>
      </c>
      <c r="BL66" s="89">
        <f t="shared" si="20"/>
        <v>7</v>
      </c>
      <c r="BM66" s="15"/>
      <c r="BN66" s="13"/>
      <c r="BO66" s="15"/>
      <c r="BP66" s="13"/>
      <c r="BQ66" s="15"/>
      <c r="BR66" s="13"/>
      <c r="BS66" s="15"/>
      <c r="BT66" s="13"/>
      <c r="BU66" s="15"/>
      <c r="BV66" s="13"/>
      <c r="BW66" s="15"/>
      <c r="BX66" s="13"/>
      <c r="BY66" s="15"/>
      <c r="BZ66" s="13"/>
      <c r="CA66" s="15"/>
      <c r="CB66" s="13"/>
      <c r="CC66" s="15"/>
      <c r="CD66" s="13"/>
      <c r="CE66" s="15"/>
      <c r="CF66" s="13"/>
      <c r="CG66" s="15"/>
      <c r="CH66" s="13"/>
      <c r="CI66" s="15"/>
      <c r="CJ66" s="13"/>
      <c r="CK66" s="15"/>
      <c r="CL66" s="13"/>
      <c r="CM66" s="15"/>
      <c r="CN66" s="13"/>
      <c r="CO66" s="15"/>
      <c r="CP66" s="13"/>
      <c r="CQ66" s="15"/>
      <c r="CR66" s="13"/>
      <c r="CS66" s="15"/>
      <c r="CT66" s="13"/>
    </row>
    <row r="67" spans="1:98" ht="17.25" thickBot="1" thickTop="1">
      <c r="A67" s="17">
        <v>14</v>
      </c>
      <c r="B67" s="43" t="s">
        <v>50</v>
      </c>
      <c r="C67" s="16">
        <f t="shared" si="17"/>
        <v>0</v>
      </c>
      <c r="D67" s="16">
        <f t="shared" si="18"/>
        <v>0</v>
      </c>
      <c r="E67" s="5">
        <f t="shared" si="5"/>
        <v>0</v>
      </c>
      <c r="F67" s="5">
        <f t="shared" si="6"/>
        <v>0</v>
      </c>
      <c r="G67" s="62"/>
      <c r="H67" s="61"/>
      <c r="I67" s="62"/>
      <c r="J67" s="61"/>
      <c r="K67" s="62"/>
      <c r="L67" s="61"/>
      <c r="M67" s="62"/>
      <c r="N67" s="61"/>
      <c r="O67" s="62"/>
      <c r="P67" s="61"/>
      <c r="Q67" s="62"/>
      <c r="R67" s="61"/>
      <c r="S67" s="62"/>
      <c r="T67" s="61"/>
      <c r="U67" s="62"/>
      <c r="V67" s="61"/>
      <c r="W67" s="62"/>
      <c r="X67" s="61"/>
      <c r="Y67" s="62"/>
      <c r="Z67" s="61"/>
      <c r="AA67" s="62"/>
      <c r="AB67" s="61"/>
      <c r="AC67" s="62"/>
      <c r="AD67" s="63"/>
      <c r="AE67" s="62"/>
      <c r="AF67" s="61"/>
      <c r="AG67" s="62"/>
      <c r="AH67" s="61"/>
      <c r="AI67" s="62"/>
      <c r="AJ67" s="61"/>
      <c r="AK67" s="62"/>
      <c r="AL67" s="61"/>
      <c r="AM67" s="62"/>
      <c r="AN67" s="61"/>
      <c r="AO67" s="62"/>
      <c r="AP67" s="61"/>
      <c r="AQ67" s="62"/>
      <c r="AR67" s="61"/>
      <c r="AS67" s="62"/>
      <c r="AT67" s="61"/>
      <c r="AU67" s="77"/>
      <c r="AV67" s="76"/>
      <c r="AW67" s="77"/>
      <c r="AX67" s="76"/>
      <c r="AY67" s="77"/>
      <c r="AZ67" s="76"/>
      <c r="BA67" s="77"/>
      <c r="BB67" s="76"/>
      <c r="BC67" s="78"/>
      <c r="BD67" s="78"/>
      <c r="BE67" s="77"/>
      <c r="BF67" s="76"/>
      <c r="BG67" s="77"/>
      <c r="BH67" s="76"/>
      <c r="BI67" s="77"/>
      <c r="BJ67" s="76"/>
      <c r="BK67" s="89">
        <f t="shared" si="19"/>
        <v>0</v>
      </c>
      <c r="BL67" s="89">
        <f t="shared" si="20"/>
        <v>0</v>
      </c>
      <c r="BM67" s="15"/>
      <c r="BN67" s="13"/>
      <c r="BO67" s="15"/>
      <c r="BP67" s="13"/>
      <c r="BQ67" s="15"/>
      <c r="BR67" s="13"/>
      <c r="BS67" s="15"/>
      <c r="BT67" s="13"/>
      <c r="BU67" s="15"/>
      <c r="BV67" s="13"/>
      <c r="BW67" s="15"/>
      <c r="BX67" s="13"/>
      <c r="BY67" s="15"/>
      <c r="BZ67" s="13"/>
      <c r="CA67" s="15"/>
      <c r="CB67" s="13"/>
      <c r="CC67" s="15"/>
      <c r="CD67" s="13"/>
      <c r="CE67" s="15"/>
      <c r="CF67" s="13"/>
      <c r="CG67" s="15"/>
      <c r="CH67" s="13"/>
      <c r="CI67" s="15"/>
      <c r="CJ67" s="13"/>
      <c r="CK67" s="15"/>
      <c r="CL67" s="13"/>
      <c r="CM67" s="15"/>
      <c r="CN67" s="13"/>
      <c r="CO67" s="15"/>
      <c r="CP67" s="13"/>
      <c r="CQ67" s="15"/>
      <c r="CR67" s="13"/>
      <c r="CS67" s="15"/>
      <c r="CT67" s="13"/>
    </row>
    <row r="68" spans="1:98" ht="17.25" thickBot="1" thickTop="1">
      <c r="A68" s="17">
        <v>15</v>
      </c>
      <c r="B68" s="43" t="s">
        <v>52</v>
      </c>
      <c r="C68" s="16">
        <f t="shared" si="17"/>
        <v>4</v>
      </c>
      <c r="D68" s="16">
        <f t="shared" si="18"/>
        <v>7</v>
      </c>
      <c r="E68" s="5">
        <f t="shared" si="5"/>
        <v>4</v>
      </c>
      <c r="F68" s="5">
        <f t="shared" si="6"/>
        <v>7</v>
      </c>
      <c r="G68" s="62"/>
      <c r="H68" s="61"/>
      <c r="I68" s="62"/>
      <c r="J68" s="61"/>
      <c r="K68" s="62"/>
      <c r="L68" s="61"/>
      <c r="M68" s="62"/>
      <c r="N68" s="61"/>
      <c r="O68" s="62"/>
      <c r="P68" s="61"/>
      <c r="Q68" s="62"/>
      <c r="R68" s="61"/>
      <c r="S68" s="62"/>
      <c r="T68" s="61"/>
      <c r="U68" s="62"/>
      <c r="V68" s="61"/>
      <c r="W68" s="62">
        <v>1</v>
      </c>
      <c r="X68" s="61">
        <v>1</v>
      </c>
      <c r="Y68" s="62"/>
      <c r="Z68" s="61"/>
      <c r="AA68" s="62"/>
      <c r="AB68" s="61">
        <v>1</v>
      </c>
      <c r="AC68" s="62"/>
      <c r="AD68" s="63"/>
      <c r="AE68" s="62"/>
      <c r="AF68" s="61"/>
      <c r="AG68" s="62"/>
      <c r="AH68" s="61"/>
      <c r="AI68" s="62">
        <v>1</v>
      </c>
      <c r="AJ68" s="61"/>
      <c r="AK68" s="62"/>
      <c r="AL68" s="61">
        <v>1</v>
      </c>
      <c r="AM68" s="62"/>
      <c r="AN68" s="61"/>
      <c r="AO68" s="62"/>
      <c r="AP68" s="61"/>
      <c r="AQ68" s="62">
        <v>1</v>
      </c>
      <c r="AR68" s="61"/>
      <c r="AS68" s="62"/>
      <c r="AT68" s="61"/>
      <c r="AU68" s="77"/>
      <c r="AV68" s="76"/>
      <c r="AW68" s="77"/>
      <c r="AX68" s="76">
        <v>1</v>
      </c>
      <c r="AY68" s="77"/>
      <c r="AZ68" s="76"/>
      <c r="BA68" s="77"/>
      <c r="BB68" s="76"/>
      <c r="BC68" s="78"/>
      <c r="BD68" s="78"/>
      <c r="BE68" s="77">
        <v>1</v>
      </c>
      <c r="BF68" s="345">
        <v>3</v>
      </c>
      <c r="BG68" s="346"/>
      <c r="BH68" s="347"/>
      <c r="BI68" s="346"/>
      <c r="BJ68" s="347"/>
      <c r="BK68" s="89">
        <f t="shared" si="19"/>
        <v>1</v>
      </c>
      <c r="BL68" s="89">
        <f t="shared" si="20"/>
        <v>3</v>
      </c>
      <c r="BM68" s="15"/>
      <c r="BN68" s="13"/>
      <c r="BO68" s="15"/>
      <c r="BP68" s="13"/>
      <c r="BQ68" s="15"/>
      <c r="BR68" s="13"/>
      <c r="BS68" s="15"/>
      <c r="BT68" s="13"/>
      <c r="BU68" s="15"/>
      <c r="BV68" s="13"/>
      <c r="BW68" s="15"/>
      <c r="BX68" s="13"/>
      <c r="BY68" s="15"/>
      <c r="BZ68" s="13"/>
      <c r="CA68" s="15"/>
      <c r="CB68" s="13"/>
      <c r="CC68" s="15"/>
      <c r="CD68" s="13"/>
      <c r="CE68" s="15"/>
      <c r="CF68" s="13"/>
      <c r="CG68" s="15"/>
      <c r="CH68" s="13"/>
      <c r="CI68" s="15"/>
      <c r="CJ68" s="13"/>
      <c r="CK68" s="15"/>
      <c r="CL68" s="13"/>
      <c r="CM68" s="15"/>
      <c r="CN68" s="13"/>
      <c r="CO68" s="15"/>
      <c r="CP68" s="13"/>
      <c r="CQ68" s="15"/>
      <c r="CR68" s="13"/>
      <c r="CS68" s="15"/>
      <c r="CT68" s="13"/>
    </row>
    <row r="69" spans="1:98" ht="17.25" thickBot="1" thickTop="1">
      <c r="A69" s="17">
        <v>16</v>
      </c>
      <c r="B69" s="43" t="s">
        <v>36</v>
      </c>
      <c r="C69" s="16">
        <f t="shared" si="17"/>
        <v>2</v>
      </c>
      <c r="D69" s="16">
        <f t="shared" si="18"/>
        <v>1</v>
      </c>
      <c r="E69" s="5">
        <f t="shared" si="5"/>
        <v>2</v>
      </c>
      <c r="F69" s="5">
        <f t="shared" si="6"/>
        <v>1</v>
      </c>
      <c r="G69" s="62"/>
      <c r="H69" s="61"/>
      <c r="I69" s="62"/>
      <c r="J69" s="61"/>
      <c r="K69" s="62">
        <v>1</v>
      </c>
      <c r="L69" s="61"/>
      <c r="M69" s="62"/>
      <c r="N69" s="61"/>
      <c r="O69" s="62"/>
      <c r="P69" s="61"/>
      <c r="Q69" s="62"/>
      <c r="R69" s="61"/>
      <c r="S69" s="62">
        <v>1</v>
      </c>
      <c r="T69" s="61"/>
      <c r="U69" s="62"/>
      <c r="V69" s="61"/>
      <c r="W69" s="62"/>
      <c r="X69" s="61"/>
      <c r="Y69" s="62"/>
      <c r="Z69" s="61"/>
      <c r="AA69" s="62"/>
      <c r="AB69" s="61"/>
      <c r="AC69" s="62"/>
      <c r="AD69" s="63">
        <v>1</v>
      </c>
      <c r="AE69" s="62"/>
      <c r="AF69" s="61"/>
      <c r="AG69" s="62"/>
      <c r="AH69" s="61"/>
      <c r="AI69" s="62"/>
      <c r="AJ69" s="61"/>
      <c r="AK69" s="62"/>
      <c r="AL69" s="61"/>
      <c r="AM69" s="62"/>
      <c r="AN69" s="61"/>
      <c r="AO69" s="62"/>
      <c r="AP69" s="61"/>
      <c r="AQ69" s="62"/>
      <c r="AR69" s="61"/>
      <c r="AS69" s="62"/>
      <c r="AT69" s="61"/>
      <c r="AU69" s="77"/>
      <c r="AV69" s="76"/>
      <c r="AW69" s="77"/>
      <c r="AX69" s="76"/>
      <c r="AY69" s="77"/>
      <c r="AZ69" s="76"/>
      <c r="BA69" s="77"/>
      <c r="BB69" s="76"/>
      <c r="BC69" s="78"/>
      <c r="BD69" s="78"/>
      <c r="BE69" s="77"/>
      <c r="BF69" s="76"/>
      <c r="BG69" s="346"/>
      <c r="BH69" s="347"/>
      <c r="BI69" s="346"/>
      <c r="BJ69" s="347"/>
      <c r="BK69" s="89">
        <f t="shared" si="19"/>
        <v>0</v>
      </c>
      <c r="BL69" s="89">
        <f t="shared" si="20"/>
        <v>0</v>
      </c>
      <c r="BM69" s="15"/>
      <c r="BN69" s="13"/>
      <c r="BO69" s="15"/>
      <c r="BP69" s="13"/>
      <c r="BQ69" s="15"/>
      <c r="BR69" s="13"/>
      <c r="BS69" s="15"/>
      <c r="BT69" s="13"/>
      <c r="BU69" s="15"/>
      <c r="BV69" s="13"/>
      <c r="BW69" s="15"/>
      <c r="BX69" s="13"/>
      <c r="BY69" s="15"/>
      <c r="BZ69" s="13"/>
      <c r="CA69" s="15"/>
      <c r="CB69" s="13"/>
      <c r="CC69" s="15"/>
      <c r="CD69" s="13"/>
      <c r="CE69" s="15"/>
      <c r="CF69" s="13"/>
      <c r="CG69" s="15"/>
      <c r="CH69" s="13"/>
      <c r="CI69" s="15"/>
      <c r="CJ69" s="13"/>
      <c r="CK69" s="15"/>
      <c r="CL69" s="13"/>
      <c r="CM69" s="15"/>
      <c r="CN69" s="13"/>
      <c r="CO69" s="15"/>
      <c r="CP69" s="13"/>
      <c r="CQ69" s="15"/>
      <c r="CR69" s="13"/>
      <c r="CS69" s="15"/>
      <c r="CT69" s="13"/>
    </row>
    <row r="70" spans="1:98" ht="17.25" thickBot="1" thickTop="1">
      <c r="A70" s="17">
        <v>18</v>
      </c>
      <c r="B70" s="43" t="s">
        <v>35</v>
      </c>
      <c r="C70" s="16">
        <f t="shared" si="17"/>
        <v>5</v>
      </c>
      <c r="D70" s="16">
        <f t="shared" si="18"/>
        <v>12</v>
      </c>
      <c r="E70" s="5">
        <f t="shared" si="5"/>
        <v>5</v>
      </c>
      <c r="F70" s="5">
        <f t="shared" si="6"/>
        <v>12</v>
      </c>
      <c r="G70" s="62"/>
      <c r="H70" s="61"/>
      <c r="I70" s="62"/>
      <c r="J70" s="61"/>
      <c r="K70" s="62"/>
      <c r="L70" s="61">
        <v>1</v>
      </c>
      <c r="M70" s="62"/>
      <c r="N70" s="61"/>
      <c r="O70" s="62"/>
      <c r="P70" s="61"/>
      <c r="Q70" s="62"/>
      <c r="R70" s="61"/>
      <c r="S70" s="62">
        <v>1</v>
      </c>
      <c r="T70" s="61">
        <v>2</v>
      </c>
      <c r="U70" s="62"/>
      <c r="V70" s="61">
        <v>1</v>
      </c>
      <c r="W70" s="62"/>
      <c r="X70" s="61"/>
      <c r="Y70" s="62">
        <v>1</v>
      </c>
      <c r="Z70" s="61"/>
      <c r="AA70" s="62">
        <v>1</v>
      </c>
      <c r="AB70" s="61">
        <v>1</v>
      </c>
      <c r="AC70" s="62"/>
      <c r="AD70" s="63"/>
      <c r="AE70" s="62"/>
      <c r="AF70" s="61"/>
      <c r="AG70" s="62"/>
      <c r="AH70" s="61"/>
      <c r="AI70" s="62"/>
      <c r="AJ70" s="61">
        <v>1</v>
      </c>
      <c r="AK70" s="62">
        <v>1</v>
      </c>
      <c r="AL70" s="61">
        <v>1</v>
      </c>
      <c r="AM70" s="62"/>
      <c r="AN70" s="61"/>
      <c r="AO70" s="62"/>
      <c r="AP70" s="61"/>
      <c r="AQ70" s="62"/>
      <c r="AR70" s="61">
        <v>1</v>
      </c>
      <c r="AS70" s="62">
        <v>1</v>
      </c>
      <c r="AT70" s="61">
        <v>1</v>
      </c>
      <c r="AU70" s="77"/>
      <c r="AV70" s="76">
        <v>1</v>
      </c>
      <c r="AW70" s="77"/>
      <c r="AX70" s="76"/>
      <c r="AY70" s="77"/>
      <c r="AZ70" s="76"/>
      <c r="BA70" s="77"/>
      <c r="BB70" s="76">
        <v>1</v>
      </c>
      <c r="BC70" s="78"/>
      <c r="BD70" s="78">
        <v>1</v>
      </c>
      <c r="BE70" s="77"/>
      <c r="BF70" s="76"/>
      <c r="BG70" s="346"/>
      <c r="BH70" s="347"/>
      <c r="BI70" s="346"/>
      <c r="BJ70" s="347"/>
      <c r="BK70" s="89">
        <f t="shared" si="19"/>
        <v>2</v>
      </c>
      <c r="BL70" s="89">
        <f t="shared" si="20"/>
        <v>2</v>
      </c>
      <c r="BM70" s="15"/>
      <c r="BN70" s="13"/>
      <c r="BO70" s="15"/>
      <c r="BP70" s="13"/>
      <c r="BQ70" s="15"/>
      <c r="BR70" s="13"/>
      <c r="BS70" s="15"/>
      <c r="BT70" s="13"/>
      <c r="BU70" s="15"/>
      <c r="BV70" s="13"/>
      <c r="BW70" s="15"/>
      <c r="BX70" s="13"/>
      <c r="BY70" s="15"/>
      <c r="BZ70" s="13"/>
      <c r="CA70" s="15"/>
      <c r="CB70" s="13"/>
      <c r="CC70" s="15"/>
      <c r="CD70" s="13"/>
      <c r="CE70" s="15"/>
      <c r="CF70" s="13"/>
      <c r="CG70" s="15"/>
      <c r="CH70" s="13"/>
      <c r="CI70" s="15"/>
      <c r="CJ70" s="13"/>
      <c r="CK70" s="15"/>
      <c r="CL70" s="13"/>
      <c r="CM70" s="15"/>
      <c r="CN70" s="13"/>
      <c r="CO70" s="15"/>
      <c r="CP70" s="13"/>
      <c r="CQ70" s="15"/>
      <c r="CR70" s="13"/>
      <c r="CS70" s="15"/>
      <c r="CT70" s="13"/>
    </row>
    <row r="71" spans="1:98" ht="17.25" thickBot="1" thickTop="1">
      <c r="A71" s="17">
        <v>19</v>
      </c>
      <c r="B71" s="43" t="s">
        <v>39</v>
      </c>
      <c r="C71" s="16">
        <f t="shared" si="17"/>
        <v>21</v>
      </c>
      <c r="D71" s="16">
        <f t="shared" si="18"/>
        <v>12</v>
      </c>
      <c r="E71" s="5">
        <f t="shared" si="5"/>
        <v>21</v>
      </c>
      <c r="F71" s="5">
        <f t="shared" si="6"/>
        <v>12</v>
      </c>
      <c r="G71" s="62"/>
      <c r="H71" s="61"/>
      <c r="I71" s="62">
        <v>1</v>
      </c>
      <c r="J71" s="61">
        <v>1</v>
      </c>
      <c r="K71" s="62">
        <v>1</v>
      </c>
      <c r="L71" s="61"/>
      <c r="M71" s="62"/>
      <c r="N71" s="61"/>
      <c r="O71" s="62">
        <v>1</v>
      </c>
      <c r="P71" s="61"/>
      <c r="Q71" s="62">
        <v>1</v>
      </c>
      <c r="R71" s="61"/>
      <c r="S71" s="62">
        <v>1</v>
      </c>
      <c r="T71" s="61"/>
      <c r="U71" s="62">
        <v>1</v>
      </c>
      <c r="V71" s="61">
        <v>1</v>
      </c>
      <c r="W71" s="62"/>
      <c r="X71" s="61">
        <v>1</v>
      </c>
      <c r="Y71" s="62"/>
      <c r="Z71" s="61">
        <v>2</v>
      </c>
      <c r="AA71" s="62"/>
      <c r="AB71" s="61"/>
      <c r="AC71" s="62"/>
      <c r="AD71" s="63">
        <v>1</v>
      </c>
      <c r="AE71" s="62"/>
      <c r="AF71" s="61">
        <v>1</v>
      </c>
      <c r="AG71" s="62"/>
      <c r="AH71" s="61"/>
      <c r="AI71" s="62"/>
      <c r="AJ71" s="61"/>
      <c r="AK71" s="62">
        <v>1</v>
      </c>
      <c r="AL71" s="61">
        <v>1</v>
      </c>
      <c r="AM71" s="62">
        <v>1</v>
      </c>
      <c r="AN71" s="61"/>
      <c r="AO71" s="62"/>
      <c r="AP71" s="61"/>
      <c r="AQ71" s="62">
        <v>1</v>
      </c>
      <c r="AR71" s="61"/>
      <c r="AS71" s="235">
        <v>3</v>
      </c>
      <c r="AT71" s="61"/>
      <c r="AU71" s="77">
        <v>1</v>
      </c>
      <c r="AV71" s="76"/>
      <c r="AW71" s="77">
        <v>1</v>
      </c>
      <c r="AX71" s="76">
        <v>2</v>
      </c>
      <c r="AY71" s="77">
        <v>1</v>
      </c>
      <c r="AZ71" s="76"/>
      <c r="BA71" s="77">
        <v>1</v>
      </c>
      <c r="BB71" s="76">
        <v>1</v>
      </c>
      <c r="BC71" s="78">
        <v>2</v>
      </c>
      <c r="BD71" s="78"/>
      <c r="BE71" s="77">
        <v>1</v>
      </c>
      <c r="BF71" s="76"/>
      <c r="BG71" s="346">
        <v>2</v>
      </c>
      <c r="BH71" s="347"/>
      <c r="BI71" s="346"/>
      <c r="BJ71" s="347">
        <v>1</v>
      </c>
      <c r="BK71" s="89">
        <f t="shared" si="19"/>
        <v>8</v>
      </c>
      <c r="BL71" s="89">
        <f t="shared" si="20"/>
        <v>6</v>
      </c>
      <c r="BM71" s="15"/>
      <c r="BN71" s="13"/>
      <c r="BO71" s="15"/>
      <c r="BP71" s="13"/>
      <c r="BQ71" s="15"/>
      <c r="BR71" s="13"/>
      <c r="BS71" s="15"/>
      <c r="BT71" s="13"/>
      <c r="BU71" s="15"/>
      <c r="BV71" s="13"/>
      <c r="BW71" s="15"/>
      <c r="BX71" s="13"/>
      <c r="BY71" s="15"/>
      <c r="BZ71" s="13"/>
      <c r="CA71" s="15"/>
      <c r="CB71" s="13"/>
      <c r="CC71" s="15"/>
      <c r="CD71" s="13"/>
      <c r="CE71" s="15"/>
      <c r="CF71" s="13"/>
      <c r="CG71" s="15"/>
      <c r="CH71" s="13"/>
      <c r="CI71" s="15"/>
      <c r="CJ71" s="13"/>
      <c r="CK71" s="15"/>
      <c r="CL71" s="13"/>
      <c r="CM71" s="15"/>
      <c r="CN71" s="13"/>
      <c r="CO71" s="15"/>
      <c r="CP71" s="13"/>
      <c r="CQ71" s="15"/>
      <c r="CR71" s="13"/>
      <c r="CS71" s="15"/>
      <c r="CT71" s="13"/>
    </row>
    <row r="72" spans="1:98" ht="17.25" thickBot="1" thickTop="1">
      <c r="A72" s="17">
        <v>21</v>
      </c>
      <c r="B72" s="43" t="s">
        <v>38</v>
      </c>
      <c r="C72" s="16">
        <f t="shared" si="17"/>
        <v>0</v>
      </c>
      <c r="D72" s="16">
        <f t="shared" si="18"/>
        <v>0</v>
      </c>
      <c r="E72" s="5">
        <f t="shared" si="5"/>
        <v>0</v>
      </c>
      <c r="F72" s="5">
        <f t="shared" si="6"/>
        <v>0</v>
      </c>
      <c r="G72" s="62"/>
      <c r="H72" s="61"/>
      <c r="I72" s="62"/>
      <c r="J72" s="61"/>
      <c r="K72" s="62"/>
      <c r="L72" s="61"/>
      <c r="M72" s="62"/>
      <c r="N72" s="61"/>
      <c r="O72" s="62"/>
      <c r="P72" s="61"/>
      <c r="Q72" s="62"/>
      <c r="R72" s="61"/>
      <c r="S72" s="62"/>
      <c r="T72" s="61"/>
      <c r="U72" s="62"/>
      <c r="V72" s="61"/>
      <c r="W72" s="62"/>
      <c r="X72" s="61"/>
      <c r="Y72" s="62"/>
      <c r="Z72" s="61"/>
      <c r="AA72" s="62"/>
      <c r="AB72" s="61"/>
      <c r="AC72" s="62"/>
      <c r="AD72" s="63"/>
      <c r="AE72" s="62"/>
      <c r="AF72" s="61"/>
      <c r="AG72" s="62"/>
      <c r="AH72" s="61"/>
      <c r="AI72" s="62"/>
      <c r="AJ72" s="61"/>
      <c r="AK72" s="62"/>
      <c r="AL72" s="61"/>
      <c r="AM72" s="62"/>
      <c r="AN72" s="61"/>
      <c r="AO72" s="62"/>
      <c r="AP72" s="61"/>
      <c r="AQ72" s="62"/>
      <c r="AR72" s="61"/>
      <c r="AS72" s="62"/>
      <c r="AT72" s="61"/>
      <c r="AU72" s="77"/>
      <c r="AV72" s="76"/>
      <c r="AW72" s="77"/>
      <c r="AX72" s="76"/>
      <c r="AY72" s="77"/>
      <c r="AZ72" s="76"/>
      <c r="BA72" s="77"/>
      <c r="BB72" s="76"/>
      <c r="BC72" s="78"/>
      <c r="BD72" s="78"/>
      <c r="BE72" s="77"/>
      <c r="BF72" s="76"/>
      <c r="BG72" s="346"/>
      <c r="BH72" s="347"/>
      <c r="BI72" s="346"/>
      <c r="BJ72" s="347"/>
      <c r="BK72" s="89">
        <f t="shared" si="19"/>
        <v>0</v>
      </c>
      <c r="BL72" s="89">
        <f t="shared" si="20"/>
        <v>0</v>
      </c>
      <c r="BM72" s="15"/>
      <c r="BN72" s="13"/>
      <c r="BO72" s="15"/>
      <c r="BP72" s="13"/>
      <c r="BQ72" s="15"/>
      <c r="BR72" s="13"/>
      <c r="BS72" s="15"/>
      <c r="BT72" s="13"/>
      <c r="BU72" s="15"/>
      <c r="BV72" s="13"/>
      <c r="BW72" s="15"/>
      <c r="BX72" s="13"/>
      <c r="BY72" s="15"/>
      <c r="BZ72" s="13"/>
      <c r="CA72" s="15"/>
      <c r="CB72" s="13"/>
      <c r="CC72" s="15"/>
      <c r="CD72" s="13"/>
      <c r="CE72" s="15"/>
      <c r="CF72" s="13"/>
      <c r="CG72" s="15"/>
      <c r="CH72" s="13"/>
      <c r="CI72" s="15"/>
      <c r="CJ72" s="13"/>
      <c r="CK72" s="15"/>
      <c r="CL72" s="13"/>
      <c r="CM72" s="15"/>
      <c r="CN72" s="13"/>
      <c r="CO72" s="15"/>
      <c r="CP72" s="13"/>
      <c r="CQ72" s="15"/>
      <c r="CR72" s="13"/>
      <c r="CS72" s="15"/>
      <c r="CT72" s="13"/>
    </row>
    <row r="73" spans="1:98" ht="17.25" thickBot="1" thickTop="1">
      <c r="A73" s="17">
        <v>22</v>
      </c>
      <c r="B73" s="43" t="s">
        <v>40</v>
      </c>
      <c r="C73" s="16">
        <f t="shared" si="17"/>
        <v>29</v>
      </c>
      <c r="D73" s="16">
        <f t="shared" si="18"/>
        <v>20</v>
      </c>
      <c r="E73" s="5">
        <f t="shared" si="5"/>
        <v>29</v>
      </c>
      <c r="F73" s="5">
        <f t="shared" si="6"/>
        <v>20</v>
      </c>
      <c r="G73" s="62">
        <v>2</v>
      </c>
      <c r="H73" s="61">
        <v>1</v>
      </c>
      <c r="I73" s="62">
        <v>1</v>
      </c>
      <c r="J73" s="61">
        <v>1</v>
      </c>
      <c r="K73" s="62">
        <v>1</v>
      </c>
      <c r="L73" s="61">
        <v>1</v>
      </c>
      <c r="M73" s="62">
        <v>2</v>
      </c>
      <c r="N73" s="61"/>
      <c r="O73" s="62"/>
      <c r="P73" s="61"/>
      <c r="Q73" s="62"/>
      <c r="R73" s="61">
        <v>1</v>
      </c>
      <c r="S73" s="62"/>
      <c r="T73" s="61"/>
      <c r="U73" s="62">
        <v>1</v>
      </c>
      <c r="V73" s="61">
        <v>1</v>
      </c>
      <c r="W73" s="62">
        <v>1</v>
      </c>
      <c r="X73" s="61"/>
      <c r="Y73" s="62">
        <v>1</v>
      </c>
      <c r="Z73" s="61">
        <v>1</v>
      </c>
      <c r="AA73" s="62">
        <v>2</v>
      </c>
      <c r="AB73" s="61">
        <v>2</v>
      </c>
      <c r="AC73" s="62">
        <v>1</v>
      </c>
      <c r="AD73" s="63"/>
      <c r="AE73" s="62"/>
      <c r="AF73" s="61">
        <v>1</v>
      </c>
      <c r="AG73" s="62">
        <v>1</v>
      </c>
      <c r="AH73" s="61"/>
      <c r="AI73" s="62">
        <v>1</v>
      </c>
      <c r="AJ73" s="61">
        <v>1</v>
      </c>
      <c r="AK73" s="62"/>
      <c r="AL73" s="197">
        <v>3</v>
      </c>
      <c r="AM73" s="62"/>
      <c r="AN73" s="61"/>
      <c r="AO73" s="62"/>
      <c r="AP73" s="61">
        <v>1</v>
      </c>
      <c r="AQ73" s="235">
        <v>3</v>
      </c>
      <c r="AR73" s="61">
        <v>2</v>
      </c>
      <c r="AS73" s="62">
        <v>2</v>
      </c>
      <c r="AT73" s="61">
        <v>1</v>
      </c>
      <c r="AU73" s="77">
        <v>2</v>
      </c>
      <c r="AV73" s="76"/>
      <c r="AW73" s="77">
        <v>1</v>
      </c>
      <c r="AX73" s="76">
        <v>1</v>
      </c>
      <c r="AY73" s="77">
        <v>2</v>
      </c>
      <c r="AZ73" s="76"/>
      <c r="BA73" s="77"/>
      <c r="BB73" s="76">
        <v>1</v>
      </c>
      <c r="BC73" s="78">
        <v>1</v>
      </c>
      <c r="BD73" s="78"/>
      <c r="BE73" s="344">
        <v>3</v>
      </c>
      <c r="BF73" s="76">
        <v>1</v>
      </c>
      <c r="BG73" s="346">
        <v>1</v>
      </c>
      <c r="BH73" s="347"/>
      <c r="BI73" s="346"/>
      <c r="BJ73" s="347"/>
      <c r="BK73" s="89">
        <f t="shared" si="19"/>
        <v>8</v>
      </c>
      <c r="BL73" s="89">
        <f t="shared" si="20"/>
        <v>6</v>
      </c>
      <c r="BM73" s="15"/>
      <c r="BN73" s="13"/>
      <c r="BO73" s="15"/>
      <c r="BP73" s="13"/>
      <c r="BQ73" s="15"/>
      <c r="BR73" s="13"/>
      <c r="BS73" s="15"/>
      <c r="BT73" s="13"/>
      <c r="BU73" s="15"/>
      <c r="BV73" s="13"/>
      <c r="BW73" s="15"/>
      <c r="BX73" s="13"/>
      <c r="BY73" s="15"/>
      <c r="BZ73" s="13"/>
      <c r="CA73" s="15"/>
      <c r="CB73" s="13"/>
      <c r="CC73" s="15"/>
      <c r="CD73" s="13"/>
      <c r="CE73" s="15"/>
      <c r="CF73" s="13"/>
      <c r="CG73" s="15"/>
      <c r="CH73" s="13"/>
      <c r="CI73" s="15"/>
      <c r="CJ73" s="13"/>
      <c r="CK73" s="15"/>
      <c r="CL73" s="13"/>
      <c r="CM73" s="15"/>
      <c r="CN73" s="13"/>
      <c r="CO73" s="15"/>
      <c r="CP73" s="13"/>
      <c r="CQ73" s="15"/>
      <c r="CR73" s="13"/>
      <c r="CS73" s="15"/>
      <c r="CT73" s="13"/>
    </row>
    <row r="74" spans="1:98" ht="17.25" thickBot="1" thickTop="1">
      <c r="A74" s="17">
        <v>23</v>
      </c>
      <c r="B74" s="43" t="s">
        <v>37</v>
      </c>
      <c r="C74" s="16">
        <f t="shared" si="17"/>
        <v>0</v>
      </c>
      <c r="D74" s="16">
        <f t="shared" si="18"/>
        <v>0</v>
      </c>
      <c r="E74" s="5">
        <f t="shared" si="5"/>
        <v>0</v>
      </c>
      <c r="F74" s="5">
        <f t="shared" si="6"/>
        <v>0</v>
      </c>
      <c r="G74" s="62"/>
      <c r="H74" s="61"/>
      <c r="I74" s="62"/>
      <c r="J74" s="61"/>
      <c r="K74" s="62"/>
      <c r="L74" s="61"/>
      <c r="M74" s="62"/>
      <c r="N74" s="61"/>
      <c r="O74" s="62"/>
      <c r="P74" s="61"/>
      <c r="Q74" s="62"/>
      <c r="R74" s="61"/>
      <c r="S74" s="62"/>
      <c r="T74" s="61"/>
      <c r="U74" s="62"/>
      <c r="V74" s="61"/>
      <c r="W74" s="62"/>
      <c r="X74" s="61"/>
      <c r="Y74" s="62"/>
      <c r="Z74" s="61"/>
      <c r="AA74" s="62"/>
      <c r="AB74" s="61"/>
      <c r="AC74" s="62"/>
      <c r="AD74" s="63"/>
      <c r="AE74" s="62"/>
      <c r="AF74" s="61"/>
      <c r="AG74" s="62"/>
      <c r="AH74" s="61"/>
      <c r="AI74" s="62"/>
      <c r="AJ74" s="61"/>
      <c r="AK74" s="62"/>
      <c r="AL74" s="61"/>
      <c r="AM74" s="62"/>
      <c r="AN74" s="61"/>
      <c r="AO74" s="62"/>
      <c r="AP74" s="61"/>
      <c r="AQ74" s="62"/>
      <c r="AR74" s="61"/>
      <c r="AS74" s="62"/>
      <c r="AT74" s="61"/>
      <c r="AU74" s="77"/>
      <c r="AV74" s="76"/>
      <c r="AW74" s="77"/>
      <c r="AX74" s="76"/>
      <c r="AY74" s="77"/>
      <c r="AZ74" s="76"/>
      <c r="BA74" s="77"/>
      <c r="BB74" s="76"/>
      <c r="BC74" s="78"/>
      <c r="BD74" s="78"/>
      <c r="BE74" s="77"/>
      <c r="BF74" s="76"/>
      <c r="BG74" s="77"/>
      <c r="BH74" s="76"/>
      <c r="BI74" s="77"/>
      <c r="BJ74" s="76"/>
      <c r="BK74" s="89">
        <f t="shared" si="19"/>
        <v>0</v>
      </c>
      <c r="BL74" s="89">
        <f t="shared" si="20"/>
        <v>0</v>
      </c>
      <c r="BM74" s="15"/>
      <c r="BN74" s="13"/>
      <c r="BO74" s="15"/>
      <c r="BP74" s="13"/>
      <c r="BQ74" s="15"/>
      <c r="BR74" s="13"/>
      <c r="BS74" s="15"/>
      <c r="BT74" s="13"/>
      <c r="BU74" s="15"/>
      <c r="BV74" s="13"/>
      <c r="BW74" s="15"/>
      <c r="BX74" s="13"/>
      <c r="BY74" s="15"/>
      <c r="BZ74" s="13"/>
      <c r="CA74" s="15"/>
      <c r="CB74" s="13"/>
      <c r="CC74" s="15"/>
      <c r="CD74" s="13"/>
      <c r="CE74" s="15"/>
      <c r="CF74" s="13"/>
      <c r="CG74" s="15"/>
      <c r="CH74" s="13"/>
      <c r="CI74" s="15"/>
      <c r="CJ74" s="13"/>
      <c r="CK74" s="15"/>
      <c r="CL74" s="13"/>
      <c r="CM74" s="15"/>
      <c r="CN74" s="13"/>
      <c r="CO74" s="15"/>
      <c r="CP74" s="13"/>
      <c r="CQ74" s="15"/>
      <c r="CR74" s="13"/>
      <c r="CS74" s="15"/>
      <c r="CT74" s="13"/>
    </row>
    <row r="75" spans="1:98" ht="17.25" thickBot="1" thickTop="1">
      <c r="A75" s="17">
        <v>24</v>
      </c>
      <c r="B75" s="43" t="s">
        <v>53</v>
      </c>
      <c r="C75" s="16">
        <f t="shared" si="17"/>
        <v>0</v>
      </c>
      <c r="D75" s="16">
        <f t="shared" si="18"/>
        <v>6</v>
      </c>
      <c r="E75" s="5">
        <f aca="true" t="shared" si="21" ref="E75:E101">G75+I75+K75+M75+O75+Q75+S75+U75+W75+Y75+AA75+AC75+AE75+AG75+AI75+AK75+AM75+AO75+AQ75+AS75+AU75+AW75+AY75+BA75+BC75+BE75+BG75+BI75</f>
        <v>0</v>
      </c>
      <c r="F75" s="5">
        <f aca="true" t="shared" si="22" ref="F75:F101">H75+J75+L75+N75+P75+R75+T75+V75+X75+Z75+AB75+AD75+AF75+AH75+AJ75+AL75+AN75+AP75+AR75+AT75+AV75+AX75+AZ75+BB75+BD75+BF75+BH75+BJ75</f>
        <v>6</v>
      </c>
      <c r="G75" s="62"/>
      <c r="H75" s="61"/>
      <c r="I75" s="62"/>
      <c r="J75" s="61"/>
      <c r="K75" s="62"/>
      <c r="L75" s="61">
        <v>1</v>
      </c>
      <c r="M75" s="62"/>
      <c r="N75" s="61"/>
      <c r="O75" s="62"/>
      <c r="P75" s="61"/>
      <c r="Q75" s="62"/>
      <c r="R75" s="61"/>
      <c r="S75" s="62"/>
      <c r="T75" s="61"/>
      <c r="U75" s="62"/>
      <c r="V75" s="61"/>
      <c r="W75" s="62"/>
      <c r="X75" s="61"/>
      <c r="Y75" s="62"/>
      <c r="Z75" s="61"/>
      <c r="AA75" s="62"/>
      <c r="AB75" s="61"/>
      <c r="AC75" s="62"/>
      <c r="AD75" s="63">
        <v>1</v>
      </c>
      <c r="AE75" s="62"/>
      <c r="AF75" s="61"/>
      <c r="AG75" s="62"/>
      <c r="AH75" s="61"/>
      <c r="AI75" s="62"/>
      <c r="AJ75" s="61"/>
      <c r="AK75" s="62"/>
      <c r="AL75" s="61"/>
      <c r="AM75" s="62"/>
      <c r="AN75" s="61"/>
      <c r="AO75" s="62"/>
      <c r="AP75" s="61"/>
      <c r="AQ75" s="62"/>
      <c r="AR75" s="61"/>
      <c r="AS75" s="62"/>
      <c r="AT75" s="61"/>
      <c r="AU75" s="77"/>
      <c r="AV75" s="76"/>
      <c r="AW75" s="77"/>
      <c r="AX75" s="76"/>
      <c r="AY75" s="77"/>
      <c r="AZ75" s="76"/>
      <c r="BA75" s="77"/>
      <c r="BB75" s="76">
        <v>1</v>
      </c>
      <c r="BC75" s="78"/>
      <c r="BD75" s="78"/>
      <c r="BE75" s="77"/>
      <c r="BF75" s="76">
        <v>2</v>
      </c>
      <c r="BG75" s="77"/>
      <c r="BH75" s="76">
        <v>1</v>
      </c>
      <c r="BI75" s="77"/>
      <c r="BJ75" s="76"/>
      <c r="BK75" s="89">
        <f t="shared" si="19"/>
        <v>0</v>
      </c>
      <c r="BL75" s="89">
        <f t="shared" si="20"/>
        <v>0</v>
      </c>
      <c r="BM75" s="15"/>
      <c r="BN75" s="13"/>
      <c r="BO75" s="15"/>
      <c r="BP75" s="13"/>
      <c r="BQ75" s="15"/>
      <c r="BR75" s="13"/>
      <c r="BS75" s="15"/>
      <c r="BT75" s="13"/>
      <c r="BU75" s="15"/>
      <c r="BV75" s="13"/>
      <c r="BW75" s="15"/>
      <c r="BX75" s="13"/>
      <c r="BY75" s="15"/>
      <c r="BZ75" s="13"/>
      <c r="CA75" s="15"/>
      <c r="CB75" s="13"/>
      <c r="CC75" s="15"/>
      <c r="CD75" s="13"/>
      <c r="CE75" s="15"/>
      <c r="CF75" s="13"/>
      <c r="CG75" s="15"/>
      <c r="CH75" s="13"/>
      <c r="CI75" s="15"/>
      <c r="CJ75" s="13"/>
      <c r="CK75" s="15"/>
      <c r="CL75" s="13"/>
      <c r="CM75" s="15"/>
      <c r="CN75" s="13"/>
      <c r="CO75" s="15"/>
      <c r="CP75" s="13"/>
      <c r="CQ75" s="15"/>
      <c r="CR75" s="13"/>
      <c r="CS75" s="15"/>
      <c r="CT75" s="13"/>
    </row>
    <row r="76" spans="1:98" ht="17.25" thickBot="1" thickTop="1">
      <c r="A76" s="17">
        <v>27</v>
      </c>
      <c r="B76" s="43" t="s">
        <v>43</v>
      </c>
      <c r="C76" s="16">
        <f t="shared" si="17"/>
        <v>3</v>
      </c>
      <c r="D76" s="16">
        <f t="shared" si="18"/>
        <v>12</v>
      </c>
      <c r="E76" s="5">
        <f t="shared" si="21"/>
        <v>3</v>
      </c>
      <c r="F76" s="5">
        <f t="shared" si="22"/>
        <v>12</v>
      </c>
      <c r="G76" s="62"/>
      <c r="H76" s="61">
        <v>1</v>
      </c>
      <c r="I76" s="62"/>
      <c r="J76" s="61"/>
      <c r="K76" s="62"/>
      <c r="L76" s="61">
        <v>1</v>
      </c>
      <c r="M76" s="62"/>
      <c r="N76" s="61"/>
      <c r="O76" s="62"/>
      <c r="P76" s="61"/>
      <c r="Q76" s="62"/>
      <c r="R76" s="61"/>
      <c r="S76" s="62"/>
      <c r="T76" s="61"/>
      <c r="U76" s="62"/>
      <c r="V76" s="61">
        <v>1</v>
      </c>
      <c r="W76" s="62"/>
      <c r="X76" s="61">
        <v>1</v>
      </c>
      <c r="Y76" s="62"/>
      <c r="Z76" s="61"/>
      <c r="AA76" s="62"/>
      <c r="AB76" s="197">
        <v>3</v>
      </c>
      <c r="AC76" s="62"/>
      <c r="AD76" s="63">
        <v>1</v>
      </c>
      <c r="AE76" s="62"/>
      <c r="AF76" s="61"/>
      <c r="AG76" s="85"/>
      <c r="AH76" s="86"/>
      <c r="AI76" s="62"/>
      <c r="AJ76" s="61"/>
      <c r="AK76" s="62">
        <v>1</v>
      </c>
      <c r="AL76" s="61">
        <v>1</v>
      </c>
      <c r="AM76" s="62"/>
      <c r="AN76" s="61"/>
      <c r="AO76" s="62"/>
      <c r="AP76" s="61"/>
      <c r="AQ76" s="62"/>
      <c r="AR76" s="61"/>
      <c r="AS76" s="62"/>
      <c r="AT76" s="61">
        <v>1</v>
      </c>
      <c r="AU76" s="77"/>
      <c r="AV76" s="76"/>
      <c r="AW76" s="77"/>
      <c r="AX76" s="76">
        <v>1</v>
      </c>
      <c r="AY76" s="77"/>
      <c r="AZ76" s="76"/>
      <c r="BA76" s="77">
        <v>2</v>
      </c>
      <c r="BB76" s="76"/>
      <c r="BC76" s="78"/>
      <c r="BD76" s="78"/>
      <c r="BE76" s="77"/>
      <c r="BF76" s="76">
        <v>1</v>
      </c>
      <c r="BG76" s="77"/>
      <c r="BH76" s="76"/>
      <c r="BI76" s="77"/>
      <c r="BJ76" s="76"/>
      <c r="BK76" s="89">
        <f t="shared" si="19"/>
        <v>1</v>
      </c>
      <c r="BL76" s="89">
        <f t="shared" si="20"/>
        <v>3</v>
      </c>
      <c r="BM76" s="15"/>
      <c r="BN76" s="13"/>
      <c r="BO76" s="15"/>
      <c r="BP76" s="13"/>
      <c r="BQ76" s="15"/>
      <c r="BR76" s="13"/>
      <c r="BS76" s="15"/>
      <c r="BT76" s="13"/>
      <c r="BU76" s="15"/>
      <c r="BV76" s="13"/>
      <c r="BW76" s="15"/>
      <c r="BX76" s="13"/>
      <c r="BY76" s="15"/>
      <c r="BZ76" s="13"/>
      <c r="CA76" s="15"/>
      <c r="CB76" s="13"/>
      <c r="CC76" s="15"/>
      <c r="CD76" s="13"/>
      <c r="CE76" s="15"/>
      <c r="CF76" s="13"/>
      <c r="CG76" s="15"/>
      <c r="CH76" s="13"/>
      <c r="CI76" s="15"/>
      <c r="CJ76" s="13"/>
      <c r="CK76" s="15"/>
      <c r="CL76" s="13"/>
      <c r="CM76" s="15"/>
      <c r="CN76" s="13"/>
      <c r="CO76" s="15"/>
      <c r="CP76" s="13"/>
      <c r="CQ76" s="15"/>
      <c r="CR76" s="13"/>
      <c r="CS76" s="15"/>
      <c r="CT76" s="13"/>
    </row>
    <row r="77" spans="1:98" ht="16.5" thickTop="1">
      <c r="A77" s="17">
        <v>30</v>
      </c>
      <c r="B77" s="43" t="s">
        <v>64</v>
      </c>
      <c r="C77" s="16">
        <f t="shared" si="17"/>
        <v>0</v>
      </c>
      <c r="D77" s="16">
        <f t="shared" si="18"/>
        <v>1</v>
      </c>
      <c r="E77" s="5">
        <f t="shared" si="21"/>
        <v>0</v>
      </c>
      <c r="F77" s="5">
        <f t="shared" si="22"/>
        <v>1</v>
      </c>
      <c r="G77" s="62"/>
      <c r="H77" s="63"/>
      <c r="I77" s="62"/>
      <c r="J77" s="63"/>
      <c r="K77" s="62"/>
      <c r="L77" s="63"/>
      <c r="M77" s="62"/>
      <c r="N77" s="61"/>
      <c r="O77" s="62"/>
      <c r="P77" s="61"/>
      <c r="Q77" s="62"/>
      <c r="R77" s="61"/>
      <c r="S77" s="62"/>
      <c r="T77" s="61">
        <v>1</v>
      </c>
      <c r="U77" s="62"/>
      <c r="V77" s="61"/>
      <c r="W77" s="62"/>
      <c r="X77" s="61"/>
      <c r="Y77" s="62"/>
      <c r="Z77" s="61"/>
      <c r="AA77" s="62"/>
      <c r="AB77" s="61"/>
      <c r="AC77" s="62"/>
      <c r="AD77" s="63"/>
      <c r="AE77" s="62"/>
      <c r="AF77" s="61"/>
      <c r="AG77" s="85"/>
      <c r="AH77" s="86"/>
      <c r="AI77" s="62"/>
      <c r="AJ77" s="61"/>
      <c r="AK77" s="62"/>
      <c r="AL77" s="61"/>
      <c r="AM77" s="62"/>
      <c r="AN77" s="61"/>
      <c r="AO77" s="62"/>
      <c r="AP77" s="61"/>
      <c r="AQ77" s="62"/>
      <c r="AR77" s="61"/>
      <c r="AS77" s="62"/>
      <c r="AT77" s="61"/>
      <c r="AU77" s="77"/>
      <c r="AV77" s="76"/>
      <c r="AW77" s="77"/>
      <c r="AX77" s="76"/>
      <c r="AY77" s="77"/>
      <c r="AZ77" s="76"/>
      <c r="BA77" s="77"/>
      <c r="BB77" s="76"/>
      <c r="BC77" s="78"/>
      <c r="BD77" s="78"/>
      <c r="BE77" s="77"/>
      <c r="BF77" s="76"/>
      <c r="BG77" s="77"/>
      <c r="BH77" s="76"/>
      <c r="BI77" s="77"/>
      <c r="BJ77" s="76"/>
      <c r="BK77" s="89">
        <f t="shared" si="19"/>
        <v>0</v>
      </c>
      <c r="BL77" s="89">
        <f t="shared" si="20"/>
        <v>0</v>
      </c>
      <c r="BM77" s="15"/>
      <c r="BN77" s="13"/>
      <c r="BO77" s="15"/>
      <c r="BP77" s="13"/>
      <c r="BQ77" s="15"/>
      <c r="BR77" s="13"/>
      <c r="BS77" s="15"/>
      <c r="BT77" s="13"/>
      <c r="BU77" s="15"/>
      <c r="BV77" s="13"/>
      <c r="BW77" s="15"/>
      <c r="BX77" s="13"/>
      <c r="BY77" s="15"/>
      <c r="BZ77" s="13"/>
      <c r="CA77" s="15"/>
      <c r="CB77" s="13"/>
      <c r="CC77" s="15"/>
      <c r="CD77" s="13"/>
      <c r="CE77" s="15"/>
      <c r="CF77" s="13"/>
      <c r="CG77" s="15"/>
      <c r="CH77" s="13"/>
      <c r="CI77" s="15"/>
      <c r="CJ77" s="13"/>
      <c r="CK77" s="15"/>
      <c r="CL77" s="13"/>
      <c r="CM77" s="15"/>
      <c r="CN77" s="13"/>
      <c r="CO77" s="15"/>
      <c r="CP77" s="13"/>
      <c r="CQ77" s="15"/>
      <c r="CR77" s="13"/>
      <c r="CS77" s="15"/>
      <c r="CT77" s="13"/>
    </row>
    <row r="78" spans="1:98" ht="15.75">
      <c r="A78" s="17">
        <v>31</v>
      </c>
      <c r="B78" s="21" t="s">
        <v>1</v>
      </c>
      <c r="C78" s="87">
        <f t="shared" si="17"/>
        <v>0</v>
      </c>
      <c r="D78" s="87">
        <f t="shared" si="18"/>
        <v>0</v>
      </c>
      <c r="E78" s="5">
        <f t="shared" si="21"/>
        <v>0</v>
      </c>
      <c r="F78" s="5">
        <f t="shared" si="22"/>
        <v>0</v>
      </c>
      <c r="G78" s="36"/>
      <c r="H78" s="27"/>
      <c r="I78" s="36"/>
      <c r="J78" s="27"/>
      <c r="K78" s="36"/>
      <c r="L78" s="27"/>
      <c r="M78" s="36"/>
      <c r="N78" s="12"/>
      <c r="O78" s="36"/>
      <c r="P78" s="12"/>
      <c r="Q78" s="36"/>
      <c r="R78" s="12"/>
      <c r="S78" s="36"/>
      <c r="T78" s="12"/>
      <c r="U78" s="36"/>
      <c r="V78" s="12"/>
      <c r="W78" s="36"/>
      <c r="X78" s="12"/>
      <c r="Y78" s="36"/>
      <c r="Z78" s="12"/>
      <c r="AA78" s="36"/>
      <c r="AB78" s="12"/>
      <c r="AC78" s="36"/>
      <c r="AD78" s="27"/>
      <c r="AE78" s="36"/>
      <c r="AF78" s="12"/>
      <c r="AG78" s="15"/>
      <c r="AH78" s="13"/>
      <c r="AI78" s="36"/>
      <c r="AJ78" s="12"/>
      <c r="AK78" s="36"/>
      <c r="AL78" s="12"/>
      <c r="AM78" s="36"/>
      <c r="AN78" s="12"/>
      <c r="AO78" s="36"/>
      <c r="AP78" s="12"/>
      <c r="AQ78" s="36"/>
      <c r="AR78" s="12"/>
      <c r="AS78" s="36"/>
      <c r="AT78" s="12"/>
      <c r="AU78" s="294"/>
      <c r="AV78" s="295"/>
      <c r="AW78" s="294"/>
      <c r="AX78" s="295"/>
      <c r="AY78" s="294"/>
      <c r="AZ78" s="295"/>
      <c r="BA78" s="294"/>
      <c r="BB78" s="295"/>
      <c r="BC78" s="343"/>
      <c r="BD78" s="343"/>
      <c r="BE78" s="294"/>
      <c r="BF78" s="295"/>
      <c r="BG78" s="294"/>
      <c r="BH78" s="295"/>
      <c r="BI78" s="294"/>
      <c r="BJ78" s="295"/>
      <c r="BK78" s="90"/>
      <c r="BL78" s="91"/>
      <c r="BM78" s="15"/>
      <c r="BN78" s="13"/>
      <c r="BO78" s="15"/>
      <c r="BP78" s="13"/>
      <c r="BQ78" s="15"/>
      <c r="BR78" s="13"/>
      <c r="BS78" s="15"/>
      <c r="BT78" s="13"/>
      <c r="BU78" s="15"/>
      <c r="BV78" s="13"/>
      <c r="BW78" s="15"/>
      <c r="BX78" s="13"/>
      <c r="BY78" s="15"/>
      <c r="BZ78" s="13"/>
      <c r="CA78" s="15"/>
      <c r="CB78" s="13"/>
      <c r="CC78" s="15"/>
      <c r="CD78" s="13"/>
      <c r="CE78" s="15"/>
      <c r="CF78" s="13"/>
      <c r="CG78" s="15"/>
      <c r="CH78" s="13"/>
      <c r="CI78" s="15"/>
      <c r="CJ78" s="13"/>
      <c r="CK78" s="15"/>
      <c r="CL78" s="13"/>
      <c r="CM78" s="15"/>
      <c r="CN78" s="13"/>
      <c r="CO78" s="15"/>
      <c r="CP78" s="13"/>
      <c r="CQ78" s="15"/>
      <c r="CR78" s="13"/>
      <c r="CS78" s="15"/>
      <c r="CT78" s="13"/>
    </row>
    <row r="79" spans="1:98" ht="15.75">
      <c r="A79" s="28"/>
      <c r="B79" s="31"/>
      <c r="C79" s="16">
        <f>SUM(C59:C76)</f>
        <v>104</v>
      </c>
      <c r="D79" s="16">
        <f>SUM(D59:D76)</f>
        <v>143</v>
      </c>
      <c r="E79" s="5">
        <f t="shared" si="21"/>
        <v>104</v>
      </c>
      <c r="F79" s="5">
        <f t="shared" si="22"/>
        <v>145</v>
      </c>
      <c r="G79" s="16">
        <f>SUM(G59:G76)</f>
        <v>3</v>
      </c>
      <c r="H79" s="16">
        <f>SUM(H59:H76)</f>
        <v>3</v>
      </c>
      <c r="I79" s="16">
        <f aca="true" t="shared" si="23" ref="I79:BC79">SUM(I59:I76)</f>
        <v>3</v>
      </c>
      <c r="J79" s="16">
        <f t="shared" si="23"/>
        <v>3</v>
      </c>
      <c r="K79" s="16">
        <f t="shared" si="23"/>
        <v>4</v>
      </c>
      <c r="L79" s="16">
        <f t="shared" si="23"/>
        <v>7</v>
      </c>
      <c r="M79" s="16">
        <f t="shared" si="23"/>
        <v>2</v>
      </c>
      <c r="N79" s="16">
        <f t="shared" si="23"/>
        <v>3</v>
      </c>
      <c r="O79" s="16">
        <f t="shared" si="23"/>
        <v>3</v>
      </c>
      <c r="P79" s="16">
        <f t="shared" si="23"/>
        <v>2</v>
      </c>
      <c r="Q79" s="16">
        <f t="shared" si="23"/>
        <v>2</v>
      </c>
      <c r="R79" s="16">
        <f t="shared" si="23"/>
        <v>2</v>
      </c>
      <c r="S79" s="16">
        <f t="shared" si="23"/>
        <v>4</v>
      </c>
      <c r="T79" s="16">
        <f>SUM(T59:T77)</f>
        <v>4</v>
      </c>
      <c r="U79" s="16">
        <f t="shared" si="23"/>
        <v>4</v>
      </c>
      <c r="V79" s="16">
        <f t="shared" si="23"/>
        <v>5</v>
      </c>
      <c r="W79" s="16">
        <f t="shared" si="23"/>
        <v>5</v>
      </c>
      <c r="X79" s="16">
        <f t="shared" si="23"/>
        <v>9</v>
      </c>
      <c r="Y79" s="16">
        <f t="shared" si="23"/>
        <v>4</v>
      </c>
      <c r="Z79" s="16">
        <f t="shared" si="23"/>
        <v>5</v>
      </c>
      <c r="AA79" s="195">
        <f t="shared" si="23"/>
        <v>5</v>
      </c>
      <c r="AB79" s="195">
        <f t="shared" si="23"/>
        <v>9</v>
      </c>
      <c r="AC79" s="195">
        <f t="shared" si="23"/>
        <v>5</v>
      </c>
      <c r="AD79" s="210">
        <f t="shared" si="23"/>
        <v>6</v>
      </c>
      <c r="AE79" s="195">
        <f t="shared" si="23"/>
        <v>1</v>
      </c>
      <c r="AF79" s="195">
        <f t="shared" si="23"/>
        <v>2</v>
      </c>
      <c r="AG79" s="195">
        <f t="shared" si="23"/>
        <v>1</v>
      </c>
      <c r="AH79" s="195">
        <f t="shared" si="23"/>
        <v>1</v>
      </c>
      <c r="AI79" s="195">
        <f t="shared" si="23"/>
        <v>3</v>
      </c>
      <c r="AJ79" s="195">
        <f t="shared" si="23"/>
        <v>5</v>
      </c>
      <c r="AK79" s="195">
        <f t="shared" si="23"/>
        <v>8</v>
      </c>
      <c r="AL79" s="195">
        <f>SUM(AL58:AL76)</f>
        <v>13</v>
      </c>
      <c r="AM79" s="195">
        <f t="shared" si="23"/>
        <v>1</v>
      </c>
      <c r="AN79" s="195">
        <f>SUM(AN58:AN76)</f>
        <v>2</v>
      </c>
      <c r="AO79" s="195">
        <f t="shared" si="23"/>
        <v>1</v>
      </c>
      <c r="AP79" s="195">
        <f>SUM(AP58:AP76)</f>
        <v>2</v>
      </c>
      <c r="AQ79" s="195">
        <f t="shared" si="23"/>
        <v>6</v>
      </c>
      <c r="AR79" s="195">
        <f>SUM(AR58:AR76)</f>
        <v>10</v>
      </c>
      <c r="AS79" s="195">
        <f t="shared" si="23"/>
        <v>7</v>
      </c>
      <c r="AT79" s="195">
        <f>SUM(AT58:AT76)</f>
        <v>9</v>
      </c>
      <c r="AU79" s="195">
        <f t="shared" si="23"/>
        <v>3</v>
      </c>
      <c r="AV79" s="195">
        <f>SUM(AV58:AV76)</f>
        <v>4</v>
      </c>
      <c r="AW79" s="195">
        <f t="shared" si="23"/>
        <v>5</v>
      </c>
      <c r="AX79" s="195">
        <f>SUM(AX58:AX76)</f>
        <v>10</v>
      </c>
      <c r="AY79" s="195">
        <f t="shared" si="23"/>
        <v>3</v>
      </c>
      <c r="AZ79" s="195">
        <f>SUM(AZ58:AZ76)</f>
        <v>1</v>
      </c>
      <c r="BA79" s="195">
        <f t="shared" si="23"/>
        <v>5</v>
      </c>
      <c r="BB79" s="195">
        <f>SUM(BB58:BB76)</f>
        <v>5</v>
      </c>
      <c r="BC79" s="195">
        <f t="shared" si="23"/>
        <v>3</v>
      </c>
      <c r="BD79" s="195">
        <f>SUM(BD58:BD76)</f>
        <v>6</v>
      </c>
      <c r="BE79" s="195">
        <f>SUM(BE59:BE76)</f>
        <v>9</v>
      </c>
      <c r="BF79" s="195">
        <f>SUM(BF58:BF76)</f>
        <v>10</v>
      </c>
      <c r="BG79" s="195">
        <f>SUM(BG59:BG76)</f>
        <v>3</v>
      </c>
      <c r="BH79" s="195">
        <f>SUM(BH58:BH76)</f>
        <v>5</v>
      </c>
      <c r="BI79" s="195">
        <f>SUM(BI59:BI76)</f>
        <v>1</v>
      </c>
      <c r="BJ79" s="195">
        <f>SUM(BJ58:BJ76)</f>
        <v>2</v>
      </c>
      <c r="BK79" s="90"/>
      <c r="BL79" s="91"/>
      <c r="BM79" s="15"/>
      <c r="BN79" s="13"/>
      <c r="BO79" s="15"/>
      <c r="BP79" s="13"/>
      <c r="BQ79" s="15"/>
      <c r="BR79" s="13"/>
      <c r="BS79" s="15"/>
      <c r="BT79" s="13"/>
      <c r="BU79" s="15"/>
      <c r="BV79" s="13"/>
      <c r="BW79" s="15"/>
      <c r="BX79" s="13"/>
      <c r="BY79" s="15"/>
      <c r="BZ79" s="13"/>
      <c r="CA79" s="15"/>
      <c r="CB79" s="13"/>
      <c r="CC79" s="15"/>
      <c r="CD79" s="13"/>
      <c r="CE79" s="15"/>
      <c r="CF79" s="13"/>
      <c r="CG79" s="15"/>
      <c r="CH79" s="13"/>
      <c r="CI79" s="15"/>
      <c r="CJ79" s="13"/>
      <c r="CK79" s="15"/>
      <c r="CL79" s="13"/>
      <c r="CM79" s="15"/>
      <c r="CN79" s="13"/>
      <c r="CO79" s="15"/>
      <c r="CP79" s="13"/>
      <c r="CQ79" s="15"/>
      <c r="CR79" s="13"/>
      <c r="CS79" s="15"/>
      <c r="CT79" s="13"/>
    </row>
    <row r="80" spans="1:98" ht="6.75" customHeight="1" thickBot="1">
      <c r="A80" s="28"/>
      <c r="B80" s="31"/>
      <c r="C80" s="27"/>
      <c r="D80" s="27"/>
      <c r="E80" s="5">
        <f t="shared" si="21"/>
        <v>0</v>
      </c>
      <c r="F80" s="5">
        <f t="shared" si="22"/>
        <v>0</v>
      </c>
      <c r="G80" s="32"/>
      <c r="H80" s="27"/>
      <c r="I80" s="32"/>
      <c r="J80" s="27"/>
      <c r="K80" s="32"/>
      <c r="L80" s="27"/>
      <c r="M80" s="32"/>
      <c r="N80" s="12"/>
      <c r="O80" s="32"/>
      <c r="P80" s="12"/>
      <c r="Q80" s="32"/>
      <c r="R80" s="12"/>
      <c r="S80" s="36"/>
      <c r="T80" s="12"/>
      <c r="U80" s="36"/>
      <c r="V80" s="12"/>
      <c r="W80" s="32"/>
      <c r="X80" s="12"/>
      <c r="Y80" s="36"/>
      <c r="Z80" s="12"/>
      <c r="AA80" s="15"/>
      <c r="AB80" s="13"/>
      <c r="AC80" s="15"/>
      <c r="AD80" s="28"/>
      <c r="AE80" s="15"/>
      <c r="AF80" s="13"/>
      <c r="AG80" s="15"/>
      <c r="AH80" s="13"/>
      <c r="AI80" s="15"/>
      <c r="AJ80" s="13"/>
      <c r="AK80" s="36"/>
      <c r="AL80" s="12"/>
      <c r="AM80" s="36"/>
      <c r="AN80" s="12"/>
      <c r="AO80" s="36"/>
      <c r="AP80" s="12"/>
      <c r="AQ80" s="36"/>
      <c r="AR80" s="12"/>
      <c r="AS80" s="36"/>
      <c r="AT80" s="12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15"/>
      <c r="BL80" s="13"/>
      <c r="BM80" s="15"/>
      <c r="BN80" s="13"/>
      <c r="BO80" s="15"/>
      <c r="BP80" s="13"/>
      <c r="BQ80" s="15"/>
      <c r="BR80" s="13"/>
      <c r="BS80" s="15"/>
      <c r="BT80" s="13"/>
      <c r="BU80" s="15"/>
      <c r="BV80" s="13"/>
      <c r="BW80" s="15"/>
      <c r="BX80" s="13"/>
      <c r="BY80" s="15"/>
      <c r="BZ80" s="13"/>
      <c r="CA80" s="15"/>
      <c r="CB80" s="13"/>
      <c r="CC80" s="15"/>
      <c r="CD80" s="13"/>
      <c r="CE80" s="15"/>
      <c r="CF80" s="13"/>
      <c r="CG80" s="15"/>
      <c r="CH80" s="13"/>
      <c r="CI80" s="15"/>
      <c r="CJ80" s="13"/>
      <c r="CK80" s="15"/>
      <c r="CL80" s="13"/>
      <c r="CM80" s="15"/>
      <c r="CN80" s="13"/>
      <c r="CO80" s="15"/>
      <c r="CP80" s="13"/>
      <c r="CQ80" s="15"/>
      <c r="CR80" s="13"/>
      <c r="CS80" s="15"/>
      <c r="CT80" s="13"/>
    </row>
    <row r="81" spans="1:98" ht="24" customHeight="1" thickBot="1">
      <c r="A81" s="389" t="s">
        <v>70</v>
      </c>
      <c r="B81" s="390"/>
      <c r="C81" s="391"/>
      <c r="D81" s="392"/>
      <c r="E81" s="5">
        <f t="shared" si="21"/>
        <v>0</v>
      </c>
      <c r="F81" s="5">
        <f t="shared" si="22"/>
        <v>0</v>
      </c>
      <c r="G81" s="14"/>
      <c r="H81" s="12"/>
      <c r="I81" s="14"/>
      <c r="J81" s="12"/>
      <c r="K81" s="14"/>
      <c r="L81" s="12"/>
      <c r="M81" s="14"/>
      <c r="N81" s="12"/>
      <c r="O81" s="14"/>
      <c r="P81" s="12"/>
      <c r="Q81" s="14"/>
      <c r="R81" s="12"/>
      <c r="S81" s="36"/>
      <c r="T81" s="12"/>
      <c r="U81" s="36"/>
      <c r="V81" s="12"/>
      <c r="W81" s="32"/>
      <c r="X81" s="12"/>
      <c r="Y81" s="36"/>
      <c r="Z81" s="12"/>
      <c r="AA81" s="15"/>
      <c r="AB81" s="13"/>
      <c r="AC81" s="15"/>
      <c r="AD81" s="28"/>
      <c r="AE81" s="15"/>
      <c r="AF81" s="13"/>
      <c r="AG81" s="15"/>
      <c r="AH81" s="13"/>
      <c r="AI81" s="15"/>
      <c r="AJ81" s="13"/>
      <c r="AK81" s="36"/>
      <c r="AL81" s="12"/>
      <c r="AM81" s="36"/>
      <c r="AN81" s="12"/>
      <c r="AO81" s="36"/>
      <c r="AP81" s="12"/>
      <c r="AQ81" s="36"/>
      <c r="AR81" s="12"/>
      <c r="AS81" s="36"/>
      <c r="AT81" s="12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15"/>
      <c r="BL81" s="13"/>
      <c r="BM81" s="15"/>
      <c r="BN81" s="13"/>
      <c r="BO81" s="15"/>
      <c r="BP81" s="13"/>
      <c r="BQ81" s="15"/>
      <c r="BR81" s="13"/>
      <c r="BS81" s="15"/>
      <c r="BT81" s="13"/>
      <c r="BU81" s="15"/>
      <c r="BV81" s="13"/>
      <c r="BW81" s="15"/>
      <c r="BX81" s="13"/>
      <c r="BY81" s="15"/>
      <c r="BZ81" s="13"/>
      <c r="CA81" s="15"/>
      <c r="CB81" s="13"/>
      <c r="CC81" s="15"/>
      <c r="CD81" s="13"/>
      <c r="CE81" s="15"/>
      <c r="CF81" s="13"/>
      <c r="CG81" s="15"/>
      <c r="CH81" s="13"/>
      <c r="CI81" s="15"/>
      <c r="CJ81" s="13"/>
      <c r="CK81" s="15"/>
      <c r="CL81" s="13"/>
      <c r="CM81" s="15"/>
      <c r="CN81" s="13"/>
      <c r="CO81" s="15"/>
      <c r="CP81" s="13"/>
      <c r="CQ81" s="15"/>
      <c r="CR81" s="13"/>
      <c r="CS81" s="15"/>
      <c r="CT81" s="13"/>
    </row>
    <row r="82" spans="1:98" ht="15.75">
      <c r="A82" s="35">
        <v>4</v>
      </c>
      <c r="B82" s="44" t="s">
        <v>51</v>
      </c>
      <c r="C82" s="198">
        <f aca="true" t="shared" si="24" ref="C82:C99">E82</f>
        <v>26</v>
      </c>
      <c r="D82" s="199"/>
      <c r="E82" s="5">
        <f t="shared" si="21"/>
        <v>26</v>
      </c>
      <c r="F82" s="5">
        <f t="shared" si="22"/>
        <v>0</v>
      </c>
      <c r="G82" s="62"/>
      <c r="H82" s="61"/>
      <c r="I82" s="62"/>
      <c r="J82" s="61"/>
      <c r="K82" s="62"/>
      <c r="L82" s="61"/>
      <c r="M82" s="62"/>
      <c r="N82" s="61"/>
      <c r="O82" s="62"/>
      <c r="P82" s="61"/>
      <c r="Q82" s="62"/>
      <c r="R82" s="61"/>
      <c r="S82" s="62">
        <v>2</v>
      </c>
      <c r="T82" s="61"/>
      <c r="U82" s="62"/>
      <c r="V82" s="61"/>
      <c r="W82" s="62">
        <v>2</v>
      </c>
      <c r="X82" s="61"/>
      <c r="Y82" s="62">
        <v>2</v>
      </c>
      <c r="Z82" s="61"/>
      <c r="AA82" s="62">
        <v>6</v>
      </c>
      <c r="AB82" s="61"/>
      <c r="AC82" s="62"/>
      <c r="AD82" s="63"/>
      <c r="AE82" s="85"/>
      <c r="AF82" s="86"/>
      <c r="AG82" s="62"/>
      <c r="AH82" s="61"/>
      <c r="AI82" s="62">
        <v>2</v>
      </c>
      <c r="AJ82" s="61"/>
      <c r="AK82" s="62">
        <v>2</v>
      </c>
      <c r="AL82" s="61"/>
      <c r="AM82" s="62">
        <v>2</v>
      </c>
      <c r="AN82" s="61"/>
      <c r="AO82" s="62">
        <v>2</v>
      </c>
      <c r="AP82" s="61"/>
      <c r="AQ82" s="62">
        <v>2</v>
      </c>
      <c r="AR82" s="61"/>
      <c r="AS82" s="62"/>
      <c r="AT82" s="61"/>
      <c r="AU82" s="62"/>
      <c r="AV82" s="61"/>
      <c r="AW82" s="62"/>
      <c r="AX82" s="61"/>
      <c r="AY82" s="62">
        <v>2</v>
      </c>
      <c r="AZ82" s="61"/>
      <c r="BA82" s="62">
        <v>2</v>
      </c>
      <c r="BB82" s="61"/>
      <c r="BC82" s="63"/>
      <c r="BD82" s="63"/>
      <c r="BE82" s="62"/>
      <c r="BF82" s="61"/>
      <c r="BG82" s="62"/>
      <c r="BH82" s="61"/>
      <c r="BI82" s="62"/>
      <c r="BJ82" s="61"/>
      <c r="BK82" s="15"/>
      <c r="BL82" s="13"/>
      <c r="BM82" s="15"/>
      <c r="BN82" s="13"/>
      <c r="BO82" s="15"/>
      <c r="BP82" s="13"/>
      <c r="BQ82" s="15"/>
      <c r="BR82" s="13"/>
      <c r="BS82" s="15"/>
      <c r="BT82" s="13"/>
      <c r="BU82" s="15"/>
      <c r="BV82" s="13"/>
      <c r="BW82" s="15"/>
      <c r="BX82" s="13"/>
      <c r="BY82" s="15"/>
      <c r="BZ82" s="13"/>
      <c r="CA82" s="15"/>
      <c r="CB82" s="13"/>
      <c r="CC82" s="15"/>
      <c r="CD82" s="13"/>
      <c r="CE82" s="15"/>
      <c r="CF82" s="13"/>
      <c r="CG82" s="15"/>
      <c r="CH82" s="13"/>
      <c r="CI82" s="15"/>
      <c r="CJ82" s="13"/>
      <c r="CK82" s="15"/>
      <c r="CL82" s="13"/>
      <c r="CM82" s="15"/>
      <c r="CN82" s="13"/>
      <c r="CO82" s="15"/>
      <c r="CP82" s="13"/>
      <c r="CQ82" s="15"/>
      <c r="CR82" s="13"/>
      <c r="CS82" s="15"/>
      <c r="CT82" s="13"/>
    </row>
    <row r="83" spans="1:98" ht="15.75">
      <c r="A83" s="17">
        <v>5</v>
      </c>
      <c r="B83" s="43" t="s">
        <v>55</v>
      </c>
      <c r="C83" s="198">
        <f t="shared" si="24"/>
        <v>12</v>
      </c>
      <c r="D83" s="199"/>
      <c r="E83" s="5">
        <f t="shared" si="21"/>
        <v>12</v>
      </c>
      <c r="F83" s="5">
        <f t="shared" si="22"/>
        <v>0</v>
      </c>
      <c r="G83" s="62">
        <v>2</v>
      </c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1"/>
      <c r="W83" s="62"/>
      <c r="X83" s="61"/>
      <c r="Y83" s="62"/>
      <c r="Z83" s="61"/>
      <c r="AA83" s="62">
        <v>4</v>
      </c>
      <c r="AB83" s="61"/>
      <c r="AC83" s="62"/>
      <c r="AD83" s="63"/>
      <c r="AE83" s="85"/>
      <c r="AF83" s="86"/>
      <c r="AG83" s="62"/>
      <c r="AH83" s="61"/>
      <c r="AI83" s="62">
        <v>2</v>
      </c>
      <c r="AJ83" s="61"/>
      <c r="AK83" s="62"/>
      <c r="AL83" s="61"/>
      <c r="AM83" s="62"/>
      <c r="AN83" s="61"/>
      <c r="AO83" s="62">
        <v>4</v>
      </c>
      <c r="AP83" s="61"/>
      <c r="AQ83" s="62"/>
      <c r="AR83" s="61"/>
      <c r="AS83" s="62"/>
      <c r="AT83" s="61"/>
      <c r="AU83" s="62"/>
      <c r="AV83" s="61"/>
      <c r="AW83" s="62"/>
      <c r="AX83" s="61"/>
      <c r="AY83" s="62"/>
      <c r="AZ83" s="61"/>
      <c r="BA83" s="62"/>
      <c r="BB83" s="61"/>
      <c r="BC83" s="63"/>
      <c r="BD83" s="63"/>
      <c r="BE83" s="62"/>
      <c r="BF83" s="61"/>
      <c r="BG83" s="62"/>
      <c r="BH83" s="61"/>
      <c r="BI83" s="62"/>
      <c r="BJ83" s="61"/>
      <c r="BK83" s="15"/>
      <c r="BL83" s="13"/>
      <c r="BM83" s="15"/>
      <c r="BN83" s="13"/>
      <c r="BO83" s="15"/>
      <c r="BP83" s="13"/>
      <c r="BQ83" s="15"/>
      <c r="BR83" s="13"/>
      <c r="BS83" s="15"/>
      <c r="BT83" s="13"/>
      <c r="BU83" s="15"/>
      <c r="BV83" s="13"/>
      <c r="BW83" s="15"/>
      <c r="BX83" s="13"/>
      <c r="BY83" s="15"/>
      <c r="BZ83" s="13"/>
      <c r="CA83" s="15"/>
      <c r="CB83" s="13"/>
      <c r="CC83" s="15"/>
      <c r="CD83" s="13"/>
      <c r="CE83" s="15"/>
      <c r="CF83" s="13"/>
      <c r="CG83" s="15"/>
      <c r="CH83" s="13"/>
      <c r="CI83" s="15"/>
      <c r="CJ83" s="13"/>
      <c r="CK83" s="15"/>
      <c r="CL83" s="13"/>
      <c r="CM83" s="15"/>
      <c r="CN83" s="13"/>
      <c r="CO83" s="15"/>
      <c r="CP83" s="13"/>
      <c r="CQ83" s="15"/>
      <c r="CR83" s="13"/>
      <c r="CS83" s="15"/>
      <c r="CT83" s="13"/>
    </row>
    <row r="84" spans="1:98" ht="15.75">
      <c r="A84" s="17">
        <v>6</v>
      </c>
      <c r="B84" s="43" t="s">
        <v>54</v>
      </c>
      <c r="C84" s="198">
        <f t="shared" si="24"/>
        <v>58</v>
      </c>
      <c r="D84" s="199"/>
      <c r="E84" s="5">
        <f t="shared" si="21"/>
        <v>58</v>
      </c>
      <c r="F84" s="5">
        <f t="shared" si="22"/>
        <v>0</v>
      </c>
      <c r="G84" s="62"/>
      <c r="H84" s="61"/>
      <c r="I84" s="62"/>
      <c r="J84" s="61"/>
      <c r="K84" s="62"/>
      <c r="L84" s="61"/>
      <c r="M84" s="62">
        <v>2</v>
      </c>
      <c r="N84" s="61"/>
      <c r="O84" s="62"/>
      <c r="P84" s="61"/>
      <c r="Q84" s="62">
        <v>2</v>
      </c>
      <c r="R84" s="61"/>
      <c r="S84" s="62">
        <v>2</v>
      </c>
      <c r="T84" s="61"/>
      <c r="U84" s="62"/>
      <c r="V84" s="61"/>
      <c r="W84" s="62">
        <v>4</v>
      </c>
      <c r="X84" s="61"/>
      <c r="Y84" s="62"/>
      <c r="Z84" s="61"/>
      <c r="AA84" s="62">
        <v>4</v>
      </c>
      <c r="AB84" s="61"/>
      <c r="AC84" s="62">
        <v>14</v>
      </c>
      <c r="AD84" s="63"/>
      <c r="AE84" s="85"/>
      <c r="AF84" s="86"/>
      <c r="AG84" s="62">
        <v>2</v>
      </c>
      <c r="AH84" s="61"/>
      <c r="AI84" s="62">
        <v>2</v>
      </c>
      <c r="AJ84" s="61"/>
      <c r="AK84" s="62">
        <v>4</v>
      </c>
      <c r="AL84" s="61"/>
      <c r="AM84" s="62"/>
      <c r="AN84" s="61"/>
      <c r="AO84" s="62">
        <v>2</v>
      </c>
      <c r="AP84" s="61"/>
      <c r="AQ84" s="62">
        <v>4</v>
      </c>
      <c r="AR84" s="61"/>
      <c r="AS84" s="62">
        <v>2</v>
      </c>
      <c r="AT84" s="61"/>
      <c r="AU84" s="62"/>
      <c r="AV84" s="61"/>
      <c r="AW84" s="62">
        <v>2</v>
      </c>
      <c r="AX84" s="61"/>
      <c r="AY84" s="62">
        <v>2</v>
      </c>
      <c r="AZ84" s="61"/>
      <c r="BA84" s="62">
        <v>4</v>
      </c>
      <c r="BB84" s="61"/>
      <c r="BC84" s="63">
        <v>2</v>
      </c>
      <c r="BD84" s="63"/>
      <c r="BE84" s="62">
        <v>4</v>
      </c>
      <c r="BF84" s="61"/>
      <c r="BG84" s="62"/>
      <c r="BH84" s="61"/>
      <c r="BI84" s="62"/>
      <c r="BJ84" s="61"/>
      <c r="BK84" s="15"/>
      <c r="BL84" s="13"/>
      <c r="BM84" s="15"/>
      <c r="BN84" s="13"/>
      <c r="BO84" s="15"/>
      <c r="BP84" s="13"/>
      <c r="BQ84" s="15"/>
      <c r="BR84" s="13"/>
      <c r="BS84" s="15"/>
      <c r="BT84" s="13"/>
      <c r="BU84" s="15"/>
      <c r="BV84" s="13"/>
      <c r="BW84" s="15"/>
      <c r="BX84" s="13"/>
      <c r="BY84" s="15"/>
      <c r="BZ84" s="13"/>
      <c r="CA84" s="15"/>
      <c r="CB84" s="13"/>
      <c r="CC84" s="15"/>
      <c r="CD84" s="13"/>
      <c r="CE84" s="15"/>
      <c r="CF84" s="13"/>
      <c r="CG84" s="15"/>
      <c r="CH84" s="13"/>
      <c r="CI84" s="15"/>
      <c r="CJ84" s="13"/>
      <c r="CK84" s="15"/>
      <c r="CL84" s="13"/>
      <c r="CM84" s="15"/>
      <c r="CN84" s="13"/>
      <c r="CO84" s="15"/>
      <c r="CP84" s="13"/>
      <c r="CQ84" s="15"/>
      <c r="CR84" s="13"/>
      <c r="CS84" s="15"/>
      <c r="CT84" s="13"/>
    </row>
    <row r="85" spans="1:98" ht="15.75">
      <c r="A85" s="17">
        <v>7</v>
      </c>
      <c r="B85" s="43" t="s">
        <v>41</v>
      </c>
      <c r="C85" s="198">
        <f t="shared" si="24"/>
        <v>10</v>
      </c>
      <c r="D85" s="199"/>
      <c r="E85" s="5">
        <f t="shared" si="21"/>
        <v>10</v>
      </c>
      <c r="F85" s="5">
        <f t="shared" si="22"/>
        <v>0</v>
      </c>
      <c r="G85" s="62">
        <v>2</v>
      </c>
      <c r="H85" s="61"/>
      <c r="I85" s="62"/>
      <c r="J85" s="61"/>
      <c r="K85" s="62"/>
      <c r="L85" s="61"/>
      <c r="M85" s="62"/>
      <c r="N85" s="61"/>
      <c r="O85" s="62">
        <v>2</v>
      </c>
      <c r="P85" s="61"/>
      <c r="Q85" s="62"/>
      <c r="R85" s="61"/>
      <c r="S85" s="62">
        <v>2</v>
      </c>
      <c r="T85" s="61"/>
      <c r="U85" s="62"/>
      <c r="V85" s="61"/>
      <c r="W85" s="62"/>
      <c r="X85" s="61"/>
      <c r="Y85" s="62"/>
      <c r="Z85" s="61"/>
      <c r="AA85" s="62"/>
      <c r="AB85" s="61"/>
      <c r="AC85" s="62"/>
      <c r="AD85" s="63"/>
      <c r="AE85" s="85"/>
      <c r="AF85" s="86"/>
      <c r="AG85" s="62"/>
      <c r="AH85" s="61"/>
      <c r="AI85" s="62"/>
      <c r="AJ85" s="61"/>
      <c r="AK85" s="62">
        <v>2</v>
      </c>
      <c r="AL85" s="61"/>
      <c r="AM85" s="62"/>
      <c r="AN85" s="61"/>
      <c r="AO85" s="62"/>
      <c r="AP85" s="61"/>
      <c r="AQ85" s="62"/>
      <c r="AR85" s="61"/>
      <c r="AS85" s="62"/>
      <c r="AT85" s="61"/>
      <c r="AU85" s="62"/>
      <c r="AV85" s="61"/>
      <c r="AW85" s="62"/>
      <c r="AX85" s="61"/>
      <c r="AY85" s="62"/>
      <c r="AZ85" s="61"/>
      <c r="BA85" s="62"/>
      <c r="BB85" s="61"/>
      <c r="BC85" s="63"/>
      <c r="BD85" s="63"/>
      <c r="BE85" s="62">
        <v>2</v>
      </c>
      <c r="BF85" s="61"/>
      <c r="BG85" s="62"/>
      <c r="BH85" s="61"/>
      <c r="BI85" s="62"/>
      <c r="BJ85" s="61"/>
      <c r="BK85" s="15"/>
      <c r="BL85" s="13"/>
      <c r="BM85" s="15"/>
      <c r="BN85" s="13"/>
      <c r="BO85" s="15"/>
      <c r="BP85" s="13"/>
      <c r="BQ85" s="15"/>
      <c r="BR85" s="13"/>
      <c r="BS85" s="15"/>
      <c r="BT85" s="13"/>
      <c r="BU85" s="15"/>
      <c r="BV85" s="13"/>
      <c r="BW85" s="15"/>
      <c r="BX85" s="13"/>
      <c r="BY85" s="15"/>
      <c r="BZ85" s="13"/>
      <c r="CA85" s="15"/>
      <c r="CB85" s="13"/>
      <c r="CC85" s="15"/>
      <c r="CD85" s="13"/>
      <c r="CE85" s="15"/>
      <c r="CF85" s="13"/>
      <c r="CG85" s="15"/>
      <c r="CH85" s="13"/>
      <c r="CI85" s="15"/>
      <c r="CJ85" s="13"/>
      <c r="CK85" s="15"/>
      <c r="CL85" s="13"/>
      <c r="CM85" s="15"/>
      <c r="CN85" s="13"/>
      <c r="CO85" s="15"/>
      <c r="CP85" s="13"/>
      <c r="CQ85" s="15"/>
      <c r="CR85" s="13"/>
      <c r="CS85" s="15"/>
      <c r="CT85" s="13"/>
    </row>
    <row r="86" spans="1:98" ht="15.75">
      <c r="A86" s="17">
        <v>8</v>
      </c>
      <c r="B86" s="43" t="s">
        <v>42</v>
      </c>
      <c r="C86" s="198">
        <f t="shared" si="24"/>
        <v>0</v>
      </c>
      <c r="D86" s="199"/>
      <c r="E86" s="5">
        <f t="shared" si="21"/>
        <v>0</v>
      </c>
      <c r="F86" s="5">
        <f t="shared" si="22"/>
        <v>0</v>
      </c>
      <c r="G86" s="62"/>
      <c r="H86" s="61"/>
      <c r="I86" s="62"/>
      <c r="J86" s="61"/>
      <c r="K86" s="62"/>
      <c r="L86" s="61"/>
      <c r="M86" s="62"/>
      <c r="N86" s="61"/>
      <c r="O86" s="62"/>
      <c r="P86" s="61"/>
      <c r="Q86" s="62"/>
      <c r="R86" s="61"/>
      <c r="S86" s="62"/>
      <c r="T86" s="61"/>
      <c r="U86" s="62"/>
      <c r="V86" s="61"/>
      <c r="W86" s="62"/>
      <c r="X86" s="61"/>
      <c r="Y86" s="62"/>
      <c r="Z86" s="61"/>
      <c r="AA86" s="62"/>
      <c r="AB86" s="61"/>
      <c r="AC86" s="62"/>
      <c r="AD86" s="63"/>
      <c r="AE86" s="85"/>
      <c r="AF86" s="86"/>
      <c r="AG86" s="62"/>
      <c r="AH86" s="61"/>
      <c r="AI86" s="62"/>
      <c r="AJ86" s="61"/>
      <c r="AK86" s="62"/>
      <c r="AL86" s="61"/>
      <c r="AM86" s="62"/>
      <c r="AN86" s="61"/>
      <c r="AO86" s="62"/>
      <c r="AP86" s="61"/>
      <c r="AQ86" s="62"/>
      <c r="AR86" s="61"/>
      <c r="AS86" s="62"/>
      <c r="AT86" s="61"/>
      <c r="AU86" s="62"/>
      <c r="AV86" s="61"/>
      <c r="AW86" s="62"/>
      <c r="AX86" s="61"/>
      <c r="AY86" s="62"/>
      <c r="AZ86" s="61"/>
      <c r="BA86" s="62"/>
      <c r="BB86" s="61"/>
      <c r="BC86" s="63"/>
      <c r="BD86" s="63"/>
      <c r="BE86" s="62"/>
      <c r="BF86" s="61"/>
      <c r="BG86" s="62"/>
      <c r="BH86" s="61"/>
      <c r="BI86" s="62"/>
      <c r="BJ86" s="61"/>
      <c r="BK86" s="15"/>
      <c r="BL86" s="13"/>
      <c r="BM86" s="15"/>
      <c r="BN86" s="13"/>
      <c r="BO86" s="15"/>
      <c r="BP86" s="13"/>
      <c r="BQ86" s="15"/>
      <c r="BR86" s="13"/>
      <c r="BS86" s="15"/>
      <c r="BT86" s="13"/>
      <c r="BU86" s="15"/>
      <c r="BV86" s="13"/>
      <c r="BW86" s="15"/>
      <c r="BX86" s="13"/>
      <c r="BY86" s="15"/>
      <c r="BZ86" s="13"/>
      <c r="CA86" s="15"/>
      <c r="CB86" s="13"/>
      <c r="CC86" s="15"/>
      <c r="CD86" s="13"/>
      <c r="CE86" s="15"/>
      <c r="CF86" s="13"/>
      <c r="CG86" s="15"/>
      <c r="CH86" s="13"/>
      <c r="CI86" s="15"/>
      <c r="CJ86" s="13"/>
      <c r="CK86" s="15"/>
      <c r="CL86" s="13"/>
      <c r="CM86" s="15"/>
      <c r="CN86" s="13"/>
      <c r="CO86" s="15"/>
      <c r="CP86" s="13"/>
      <c r="CQ86" s="15"/>
      <c r="CR86" s="13"/>
      <c r="CS86" s="15"/>
      <c r="CT86" s="13"/>
    </row>
    <row r="87" spans="1:98" ht="15.75">
      <c r="A87" s="17">
        <v>9</v>
      </c>
      <c r="B87" s="43" t="s">
        <v>56</v>
      </c>
      <c r="C87" s="198">
        <f t="shared" si="24"/>
        <v>16</v>
      </c>
      <c r="D87" s="199"/>
      <c r="E87" s="5">
        <f t="shared" si="21"/>
        <v>16</v>
      </c>
      <c r="F87" s="5">
        <f t="shared" si="22"/>
        <v>0</v>
      </c>
      <c r="G87" s="62"/>
      <c r="H87" s="61"/>
      <c r="I87" s="62"/>
      <c r="J87" s="61"/>
      <c r="K87" s="62"/>
      <c r="L87" s="61"/>
      <c r="M87" s="62">
        <v>2</v>
      </c>
      <c r="N87" s="61"/>
      <c r="O87" s="62"/>
      <c r="P87" s="61"/>
      <c r="Q87" s="62"/>
      <c r="R87" s="61"/>
      <c r="S87" s="62"/>
      <c r="T87" s="61"/>
      <c r="U87" s="62"/>
      <c r="V87" s="61"/>
      <c r="W87" s="62"/>
      <c r="X87" s="61"/>
      <c r="Y87" s="62"/>
      <c r="Z87" s="61"/>
      <c r="AA87" s="62"/>
      <c r="AB87" s="61"/>
      <c r="AC87" s="62">
        <v>2</v>
      </c>
      <c r="AD87" s="63"/>
      <c r="AE87" s="85"/>
      <c r="AF87" s="86"/>
      <c r="AG87" s="62"/>
      <c r="AH87" s="61"/>
      <c r="AI87" s="62">
        <v>4</v>
      </c>
      <c r="AJ87" s="61"/>
      <c r="AK87" s="62"/>
      <c r="AL87" s="61"/>
      <c r="AM87" s="62"/>
      <c r="AN87" s="61"/>
      <c r="AO87" s="62">
        <v>2</v>
      </c>
      <c r="AP87" s="61"/>
      <c r="AQ87" s="62"/>
      <c r="AR87" s="61"/>
      <c r="AS87" s="62">
        <v>2</v>
      </c>
      <c r="AT87" s="61"/>
      <c r="AU87" s="62"/>
      <c r="AV87" s="61"/>
      <c r="AW87" s="62"/>
      <c r="AX87" s="61"/>
      <c r="AY87" s="62">
        <v>2</v>
      </c>
      <c r="AZ87" s="61"/>
      <c r="BA87" s="62"/>
      <c r="BB87" s="61"/>
      <c r="BC87" s="63"/>
      <c r="BD87" s="63"/>
      <c r="BE87" s="62"/>
      <c r="BF87" s="61"/>
      <c r="BG87" s="62">
        <v>2</v>
      </c>
      <c r="BH87" s="61"/>
      <c r="BI87" s="62"/>
      <c r="BJ87" s="61"/>
      <c r="BK87" s="15"/>
      <c r="BL87" s="13"/>
      <c r="BM87" s="15"/>
      <c r="BN87" s="13"/>
      <c r="BO87" s="15"/>
      <c r="BP87" s="13"/>
      <c r="BQ87" s="15"/>
      <c r="BR87" s="13"/>
      <c r="BS87" s="15"/>
      <c r="BT87" s="13"/>
      <c r="BU87" s="15"/>
      <c r="BV87" s="13"/>
      <c r="BW87" s="15"/>
      <c r="BX87" s="13"/>
      <c r="BY87" s="15"/>
      <c r="BZ87" s="13"/>
      <c r="CA87" s="15"/>
      <c r="CB87" s="13"/>
      <c r="CC87" s="15"/>
      <c r="CD87" s="13"/>
      <c r="CE87" s="15"/>
      <c r="CF87" s="13"/>
      <c r="CG87" s="15"/>
      <c r="CH87" s="13"/>
      <c r="CI87" s="15"/>
      <c r="CJ87" s="13"/>
      <c r="CK87" s="15"/>
      <c r="CL87" s="13"/>
      <c r="CM87" s="15"/>
      <c r="CN87" s="13"/>
      <c r="CO87" s="15"/>
      <c r="CP87" s="13"/>
      <c r="CQ87" s="15"/>
      <c r="CR87" s="13"/>
      <c r="CS87" s="15"/>
      <c r="CT87" s="13"/>
    </row>
    <row r="88" spans="1:98" ht="15.75">
      <c r="A88" s="17">
        <v>10</v>
      </c>
      <c r="B88" s="43" t="s">
        <v>34</v>
      </c>
      <c r="C88" s="198">
        <f t="shared" si="24"/>
        <v>2</v>
      </c>
      <c r="D88" s="199"/>
      <c r="E88" s="5">
        <f t="shared" si="21"/>
        <v>2</v>
      </c>
      <c r="F88" s="5">
        <f t="shared" si="22"/>
        <v>0</v>
      </c>
      <c r="G88" s="62">
        <v>2</v>
      </c>
      <c r="H88" s="61"/>
      <c r="I88" s="62"/>
      <c r="J88" s="61"/>
      <c r="K88" s="62"/>
      <c r="L88" s="61"/>
      <c r="M88" s="62"/>
      <c r="N88" s="61"/>
      <c r="O88" s="62"/>
      <c r="P88" s="61"/>
      <c r="Q88" s="62"/>
      <c r="R88" s="61"/>
      <c r="S88" s="62"/>
      <c r="T88" s="61"/>
      <c r="U88" s="62"/>
      <c r="V88" s="61"/>
      <c r="W88" s="62"/>
      <c r="X88" s="61"/>
      <c r="Y88" s="62"/>
      <c r="Z88" s="61"/>
      <c r="AA88" s="62"/>
      <c r="AB88" s="61"/>
      <c r="AC88" s="62"/>
      <c r="AD88" s="63"/>
      <c r="AE88" s="85"/>
      <c r="AF88" s="86"/>
      <c r="AG88" s="62"/>
      <c r="AH88" s="61"/>
      <c r="AI88" s="62"/>
      <c r="AJ88" s="61"/>
      <c r="AK88" s="62"/>
      <c r="AL88" s="61"/>
      <c r="AM88" s="62"/>
      <c r="AN88" s="61"/>
      <c r="AO88" s="62"/>
      <c r="AP88" s="61"/>
      <c r="AQ88" s="62"/>
      <c r="AR88" s="61"/>
      <c r="AS88" s="62"/>
      <c r="AT88" s="61"/>
      <c r="AU88" s="62"/>
      <c r="AV88" s="61"/>
      <c r="AW88" s="62"/>
      <c r="AX88" s="61"/>
      <c r="AY88" s="62"/>
      <c r="AZ88" s="61"/>
      <c r="BA88" s="62"/>
      <c r="BB88" s="61"/>
      <c r="BC88" s="63"/>
      <c r="BD88" s="63"/>
      <c r="BE88" s="62"/>
      <c r="BF88" s="61"/>
      <c r="BG88" s="62"/>
      <c r="BH88" s="61"/>
      <c r="BI88" s="62"/>
      <c r="BJ88" s="61"/>
      <c r="BK88" s="15"/>
      <c r="BL88" s="13"/>
      <c r="BM88" s="15"/>
      <c r="BN88" s="13"/>
      <c r="BO88" s="15"/>
      <c r="BP88" s="13"/>
      <c r="BQ88" s="15"/>
      <c r="BR88" s="13"/>
      <c r="BS88" s="15"/>
      <c r="BT88" s="13"/>
      <c r="BU88" s="15"/>
      <c r="BV88" s="13"/>
      <c r="BW88" s="15"/>
      <c r="BX88" s="13"/>
      <c r="BY88" s="15"/>
      <c r="BZ88" s="13"/>
      <c r="CA88" s="15"/>
      <c r="CB88" s="13"/>
      <c r="CC88" s="15"/>
      <c r="CD88" s="13"/>
      <c r="CE88" s="15"/>
      <c r="CF88" s="13"/>
      <c r="CG88" s="15"/>
      <c r="CH88" s="13"/>
      <c r="CI88" s="15"/>
      <c r="CJ88" s="13"/>
      <c r="CK88" s="15"/>
      <c r="CL88" s="13"/>
      <c r="CM88" s="15"/>
      <c r="CN88" s="13"/>
      <c r="CO88" s="15"/>
      <c r="CP88" s="13"/>
      <c r="CQ88" s="15"/>
      <c r="CR88" s="13"/>
      <c r="CS88" s="15"/>
      <c r="CT88" s="13"/>
    </row>
    <row r="89" spans="1:98" ht="15.75">
      <c r="A89" s="17">
        <v>12</v>
      </c>
      <c r="B89" s="43" t="s">
        <v>57</v>
      </c>
      <c r="C89" s="198">
        <f t="shared" si="24"/>
        <v>102</v>
      </c>
      <c r="D89" s="199"/>
      <c r="E89" s="5">
        <f t="shared" si="21"/>
        <v>102</v>
      </c>
      <c r="F89" s="5">
        <f t="shared" si="22"/>
        <v>0</v>
      </c>
      <c r="G89" s="62">
        <v>2</v>
      </c>
      <c r="H89" s="61"/>
      <c r="I89" s="62">
        <v>12</v>
      </c>
      <c r="J89" s="61"/>
      <c r="K89" s="62">
        <v>4</v>
      </c>
      <c r="L89" s="61"/>
      <c r="M89" s="62">
        <v>2</v>
      </c>
      <c r="N89" s="61"/>
      <c r="O89" s="62">
        <v>8</v>
      </c>
      <c r="P89" s="61"/>
      <c r="Q89" s="62">
        <v>2</v>
      </c>
      <c r="R89" s="61"/>
      <c r="S89" s="62">
        <v>6</v>
      </c>
      <c r="T89" s="61"/>
      <c r="U89" s="62">
        <v>2</v>
      </c>
      <c r="V89" s="61"/>
      <c r="W89" s="62">
        <v>4</v>
      </c>
      <c r="X89" s="61"/>
      <c r="Y89" s="62">
        <v>6</v>
      </c>
      <c r="Z89" s="61"/>
      <c r="AA89" s="62">
        <v>14</v>
      </c>
      <c r="AB89" s="61"/>
      <c r="AC89" s="62"/>
      <c r="AD89" s="63"/>
      <c r="AE89" s="62">
        <v>2</v>
      </c>
      <c r="AF89" s="86"/>
      <c r="AG89" s="62"/>
      <c r="AH89" s="61"/>
      <c r="AI89" s="62"/>
      <c r="AJ89" s="61"/>
      <c r="AK89" s="62">
        <v>4</v>
      </c>
      <c r="AL89" s="61"/>
      <c r="AM89" s="62">
        <v>2</v>
      </c>
      <c r="AN89" s="61"/>
      <c r="AO89" s="62">
        <v>4</v>
      </c>
      <c r="AP89" s="61"/>
      <c r="AQ89" s="62"/>
      <c r="AR89" s="61"/>
      <c r="AS89" s="62">
        <v>8</v>
      </c>
      <c r="AT89" s="61"/>
      <c r="AU89" s="62"/>
      <c r="AV89" s="61"/>
      <c r="AW89" s="62"/>
      <c r="AX89" s="61"/>
      <c r="AY89" s="62">
        <v>2</v>
      </c>
      <c r="AZ89" s="61"/>
      <c r="BA89" s="62">
        <v>6</v>
      </c>
      <c r="BB89" s="61"/>
      <c r="BC89" s="63">
        <v>2</v>
      </c>
      <c r="BD89" s="63"/>
      <c r="BE89" s="62">
        <v>6</v>
      </c>
      <c r="BF89" s="61"/>
      <c r="BG89" s="62">
        <v>4</v>
      </c>
      <c r="BH89" s="61"/>
      <c r="BI89" s="62"/>
      <c r="BJ89" s="61"/>
      <c r="BK89" s="15"/>
      <c r="BL89" s="13"/>
      <c r="BM89" s="15"/>
      <c r="BN89" s="13"/>
      <c r="BO89" s="15"/>
      <c r="BP89" s="13"/>
      <c r="BQ89" s="15"/>
      <c r="BR89" s="13"/>
      <c r="BS89" s="15"/>
      <c r="BT89" s="13"/>
      <c r="BU89" s="15"/>
      <c r="BV89" s="13"/>
      <c r="BW89" s="15"/>
      <c r="BX89" s="13"/>
      <c r="BY89" s="15"/>
      <c r="BZ89" s="13"/>
      <c r="CA89" s="15"/>
      <c r="CB89" s="13"/>
      <c r="CC89" s="15"/>
      <c r="CD89" s="13"/>
      <c r="CE89" s="15"/>
      <c r="CF89" s="13"/>
      <c r="CG89" s="15"/>
      <c r="CH89" s="13"/>
      <c r="CI89" s="15"/>
      <c r="CJ89" s="13"/>
      <c r="CK89" s="15"/>
      <c r="CL89" s="13"/>
      <c r="CM89" s="15"/>
      <c r="CN89" s="13"/>
      <c r="CO89" s="15"/>
      <c r="CP89" s="13"/>
      <c r="CQ89" s="15"/>
      <c r="CR89" s="13"/>
      <c r="CS89" s="15"/>
      <c r="CT89" s="13"/>
    </row>
    <row r="90" spans="1:98" ht="15.75">
      <c r="A90" s="17">
        <v>14</v>
      </c>
      <c r="B90" s="43" t="s">
        <v>50</v>
      </c>
      <c r="C90" s="198">
        <f t="shared" si="24"/>
        <v>0</v>
      </c>
      <c r="D90" s="199"/>
      <c r="E90" s="5">
        <f t="shared" si="21"/>
        <v>0</v>
      </c>
      <c r="F90" s="5">
        <f t="shared" si="22"/>
        <v>0</v>
      </c>
      <c r="G90" s="62"/>
      <c r="H90" s="61"/>
      <c r="I90" s="62"/>
      <c r="J90" s="61"/>
      <c r="K90" s="62"/>
      <c r="L90" s="61"/>
      <c r="M90" s="62"/>
      <c r="N90" s="61"/>
      <c r="O90" s="62"/>
      <c r="P90" s="61"/>
      <c r="Q90" s="62"/>
      <c r="R90" s="61"/>
      <c r="S90" s="62"/>
      <c r="T90" s="61"/>
      <c r="U90" s="62"/>
      <c r="V90" s="61"/>
      <c r="W90" s="62"/>
      <c r="X90" s="61"/>
      <c r="Y90" s="62"/>
      <c r="Z90" s="61"/>
      <c r="AA90" s="62"/>
      <c r="AB90" s="61"/>
      <c r="AC90" s="62"/>
      <c r="AD90" s="63"/>
      <c r="AE90" s="85"/>
      <c r="AF90" s="86"/>
      <c r="AG90" s="62"/>
      <c r="AH90" s="61"/>
      <c r="AI90" s="62"/>
      <c r="AJ90" s="61"/>
      <c r="AK90" s="62"/>
      <c r="AL90" s="61"/>
      <c r="AM90" s="62"/>
      <c r="AN90" s="61"/>
      <c r="AO90" s="62"/>
      <c r="AP90" s="61"/>
      <c r="AQ90" s="62"/>
      <c r="AR90" s="61"/>
      <c r="AS90" s="62"/>
      <c r="AT90" s="61"/>
      <c r="AU90" s="62"/>
      <c r="AV90" s="61"/>
      <c r="AW90" s="62"/>
      <c r="AX90" s="61"/>
      <c r="AY90" s="62"/>
      <c r="AZ90" s="61"/>
      <c r="BA90" s="62"/>
      <c r="BB90" s="61"/>
      <c r="BC90" s="63"/>
      <c r="BD90" s="63"/>
      <c r="BE90" s="62"/>
      <c r="BF90" s="61"/>
      <c r="BG90" s="62"/>
      <c r="BH90" s="61"/>
      <c r="BI90" s="62"/>
      <c r="BJ90" s="61"/>
      <c r="BK90" s="15"/>
      <c r="BL90" s="13"/>
      <c r="BM90" s="15"/>
      <c r="BN90" s="13"/>
      <c r="BO90" s="15"/>
      <c r="BP90" s="13"/>
      <c r="BQ90" s="15"/>
      <c r="BR90" s="13"/>
      <c r="BS90" s="15"/>
      <c r="BT90" s="13"/>
      <c r="BU90" s="15"/>
      <c r="BV90" s="13"/>
      <c r="BW90" s="15"/>
      <c r="BX90" s="13"/>
      <c r="BY90" s="15"/>
      <c r="BZ90" s="13"/>
      <c r="CA90" s="15"/>
      <c r="CB90" s="13"/>
      <c r="CC90" s="15"/>
      <c r="CD90" s="13"/>
      <c r="CE90" s="15"/>
      <c r="CF90" s="13"/>
      <c r="CG90" s="15"/>
      <c r="CH90" s="13"/>
      <c r="CI90" s="15"/>
      <c r="CJ90" s="13"/>
      <c r="CK90" s="15"/>
      <c r="CL90" s="13"/>
      <c r="CM90" s="15"/>
      <c r="CN90" s="13"/>
      <c r="CO90" s="15"/>
      <c r="CP90" s="13"/>
      <c r="CQ90" s="15"/>
      <c r="CR90" s="13"/>
      <c r="CS90" s="15"/>
      <c r="CT90" s="13"/>
    </row>
    <row r="91" spans="1:98" ht="15.75">
      <c r="A91" s="17">
        <v>15</v>
      </c>
      <c r="B91" s="43" t="s">
        <v>52</v>
      </c>
      <c r="C91" s="198">
        <f t="shared" si="24"/>
        <v>24</v>
      </c>
      <c r="D91" s="199"/>
      <c r="E91" s="5">
        <f t="shared" si="21"/>
        <v>24</v>
      </c>
      <c r="F91" s="5">
        <f t="shared" si="22"/>
        <v>0</v>
      </c>
      <c r="G91" s="62"/>
      <c r="H91" s="61"/>
      <c r="I91" s="62"/>
      <c r="J91" s="61"/>
      <c r="K91" s="62"/>
      <c r="L91" s="61"/>
      <c r="M91" s="62"/>
      <c r="N91" s="61"/>
      <c r="O91" s="62"/>
      <c r="P91" s="61"/>
      <c r="Q91" s="62"/>
      <c r="R91" s="61"/>
      <c r="S91" s="62"/>
      <c r="T91" s="61"/>
      <c r="U91" s="62">
        <v>6</v>
      </c>
      <c r="V91" s="61"/>
      <c r="W91" s="62">
        <v>2</v>
      </c>
      <c r="X91" s="61"/>
      <c r="Y91" s="62">
        <v>2</v>
      </c>
      <c r="Z91" s="61"/>
      <c r="AA91" s="62"/>
      <c r="AB91" s="61"/>
      <c r="AC91" s="62"/>
      <c r="AD91" s="63"/>
      <c r="AE91" s="85"/>
      <c r="AF91" s="86"/>
      <c r="AG91" s="62"/>
      <c r="AH91" s="61"/>
      <c r="AI91" s="62">
        <v>2</v>
      </c>
      <c r="AJ91" s="61"/>
      <c r="AK91" s="62"/>
      <c r="AL91" s="61"/>
      <c r="AM91" s="62"/>
      <c r="AN91" s="61"/>
      <c r="AO91" s="62"/>
      <c r="AP91" s="61"/>
      <c r="AQ91" s="62">
        <v>2</v>
      </c>
      <c r="AR91" s="61"/>
      <c r="AS91" s="62"/>
      <c r="AT91" s="61"/>
      <c r="AU91" s="62">
        <v>2</v>
      </c>
      <c r="AV91" s="61"/>
      <c r="AW91" s="62">
        <v>2</v>
      </c>
      <c r="AX91" s="61"/>
      <c r="AY91" s="62"/>
      <c r="AZ91" s="61"/>
      <c r="BA91" s="62">
        <v>2</v>
      </c>
      <c r="BB91" s="61"/>
      <c r="BC91" s="63"/>
      <c r="BD91" s="63"/>
      <c r="BE91" s="62">
        <v>4</v>
      </c>
      <c r="BF91" s="61"/>
      <c r="BG91" s="62"/>
      <c r="BH91" s="61"/>
      <c r="BI91" s="62"/>
      <c r="BJ91" s="61"/>
      <c r="BK91" s="15"/>
      <c r="BL91" s="13"/>
      <c r="BM91" s="15"/>
      <c r="BN91" s="13"/>
      <c r="BO91" s="15"/>
      <c r="BP91" s="13"/>
      <c r="BQ91" s="15"/>
      <c r="BR91" s="13"/>
      <c r="BS91" s="15"/>
      <c r="BT91" s="13"/>
      <c r="BU91" s="15"/>
      <c r="BV91" s="13"/>
      <c r="BW91" s="15"/>
      <c r="BX91" s="13"/>
      <c r="BY91" s="15"/>
      <c r="BZ91" s="13"/>
      <c r="CA91" s="15"/>
      <c r="CB91" s="13"/>
      <c r="CC91" s="15"/>
      <c r="CD91" s="13"/>
      <c r="CE91" s="15"/>
      <c r="CF91" s="13"/>
      <c r="CG91" s="15"/>
      <c r="CH91" s="13"/>
      <c r="CI91" s="15"/>
      <c r="CJ91" s="13"/>
      <c r="CK91" s="15"/>
      <c r="CL91" s="13"/>
      <c r="CM91" s="15"/>
      <c r="CN91" s="13"/>
      <c r="CO91" s="15"/>
      <c r="CP91" s="13"/>
      <c r="CQ91" s="15"/>
      <c r="CR91" s="13"/>
      <c r="CS91" s="15"/>
      <c r="CT91" s="13"/>
    </row>
    <row r="92" spans="1:98" ht="15.75">
      <c r="A92" s="17">
        <v>16</v>
      </c>
      <c r="B92" s="43" t="s">
        <v>36</v>
      </c>
      <c r="C92" s="198">
        <f t="shared" si="24"/>
        <v>16</v>
      </c>
      <c r="D92" s="199"/>
      <c r="E92" s="5">
        <f t="shared" si="21"/>
        <v>16</v>
      </c>
      <c r="F92" s="5">
        <f t="shared" si="22"/>
        <v>0</v>
      </c>
      <c r="G92" s="62"/>
      <c r="H92" s="61"/>
      <c r="I92" s="62"/>
      <c r="J92" s="61"/>
      <c r="K92" s="62"/>
      <c r="L92" s="61"/>
      <c r="M92" s="62"/>
      <c r="N92" s="61"/>
      <c r="O92" s="62"/>
      <c r="P92" s="61"/>
      <c r="Q92" s="62"/>
      <c r="R92" s="61"/>
      <c r="S92" s="62">
        <v>2</v>
      </c>
      <c r="T92" s="61"/>
      <c r="U92" s="62"/>
      <c r="V92" s="61"/>
      <c r="W92" s="62"/>
      <c r="X92" s="61"/>
      <c r="Y92" s="62"/>
      <c r="Z92" s="61"/>
      <c r="AA92" s="62">
        <v>4</v>
      </c>
      <c r="AB92" s="61"/>
      <c r="AC92" s="62"/>
      <c r="AD92" s="63"/>
      <c r="AE92" s="62">
        <v>2</v>
      </c>
      <c r="AF92" s="86"/>
      <c r="AG92" s="62">
        <v>2</v>
      </c>
      <c r="AH92" s="61"/>
      <c r="AI92" s="62"/>
      <c r="AJ92" s="61"/>
      <c r="AK92" s="62">
        <v>2</v>
      </c>
      <c r="AL92" s="61"/>
      <c r="AM92" s="62">
        <v>2</v>
      </c>
      <c r="AN92" s="61"/>
      <c r="AO92" s="62"/>
      <c r="AP92" s="61"/>
      <c r="AQ92" s="62">
        <v>2</v>
      </c>
      <c r="AR92" s="61"/>
      <c r="AS92" s="62"/>
      <c r="AT92" s="61"/>
      <c r="AU92" s="62"/>
      <c r="AV92" s="61"/>
      <c r="AW92" s="62"/>
      <c r="AX92" s="61"/>
      <c r="AY92" s="62"/>
      <c r="AZ92" s="61"/>
      <c r="BA92" s="62"/>
      <c r="BB92" s="61"/>
      <c r="BC92" s="63"/>
      <c r="BD92" s="63"/>
      <c r="BE92" s="62"/>
      <c r="BF92" s="61"/>
      <c r="BG92" s="62"/>
      <c r="BH92" s="61"/>
      <c r="BI92" s="62"/>
      <c r="BJ92" s="61"/>
      <c r="BK92" s="15"/>
      <c r="BL92" s="13"/>
      <c r="BM92" s="15"/>
      <c r="BN92" s="13"/>
      <c r="BO92" s="15"/>
      <c r="BP92" s="13"/>
      <c r="BQ92" s="15"/>
      <c r="BR92" s="13"/>
      <c r="BS92" s="15"/>
      <c r="BT92" s="13"/>
      <c r="BU92" s="15"/>
      <c r="BV92" s="13"/>
      <c r="BW92" s="15"/>
      <c r="BX92" s="13"/>
      <c r="BY92" s="15"/>
      <c r="BZ92" s="13"/>
      <c r="CA92" s="15"/>
      <c r="CB92" s="13"/>
      <c r="CC92" s="15"/>
      <c r="CD92" s="13"/>
      <c r="CE92" s="15"/>
      <c r="CF92" s="13"/>
      <c r="CG92" s="15"/>
      <c r="CH92" s="13"/>
      <c r="CI92" s="15"/>
      <c r="CJ92" s="13"/>
      <c r="CK92" s="15"/>
      <c r="CL92" s="13"/>
      <c r="CM92" s="15"/>
      <c r="CN92" s="13"/>
      <c r="CO92" s="15"/>
      <c r="CP92" s="13"/>
      <c r="CQ92" s="15"/>
      <c r="CR92" s="13"/>
      <c r="CS92" s="15"/>
      <c r="CT92" s="13"/>
    </row>
    <row r="93" spans="1:98" ht="15.75">
      <c r="A93" s="17">
        <v>18</v>
      </c>
      <c r="B93" s="43" t="s">
        <v>35</v>
      </c>
      <c r="C93" s="198">
        <f t="shared" si="24"/>
        <v>12</v>
      </c>
      <c r="D93" s="199"/>
      <c r="E93" s="5">
        <f t="shared" si="21"/>
        <v>12</v>
      </c>
      <c r="F93" s="5">
        <f t="shared" si="22"/>
        <v>0</v>
      </c>
      <c r="G93" s="62"/>
      <c r="H93" s="61"/>
      <c r="I93" s="62"/>
      <c r="J93" s="61"/>
      <c r="K93" s="62"/>
      <c r="L93" s="61"/>
      <c r="M93" s="62"/>
      <c r="N93" s="61"/>
      <c r="O93" s="62"/>
      <c r="P93" s="61"/>
      <c r="Q93" s="62"/>
      <c r="R93" s="61"/>
      <c r="S93" s="62"/>
      <c r="T93" s="61"/>
      <c r="U93" s="62"/>
      <c r="V93" s="61"/>
      <c r="W93" s="62"/>
      <c r="X93" s="61"/>
      <c r="Y93" s="62"/>
      <c r="Z93" s="61"/>
      <c r="AA93" s="62"/>
      <c r="AB93" s="61"/>
      <c r="AC93" s="62"/>
      <c r="AD93" s="63"/>
      <c r="AE93" s="62">
        <v>2</v>
      </c>
      <c r="AF93" s="86"/>
      <c r="AG93" s="62">
        <v>2</v>
      </c>
      <c r="AH93" s="61"/>
      <c r="AI93" s="62"/>
      <c r="AJ93" s="61"/>
      <c r="AK93" s="62"/>
      <c r="AL93" s="61"/>
      <c r="AM93" s="62"/>
      <c r="AN93" s="61"/>
      <c r="AO93" s="62"/>
      <c r="AP93" s="61"/>
      <c r="AQ93" s="62"/>
      <c r="AR93" s="61"/>
      <c r="AS93" s="62">
        <v>2</v>
      </c>
      <c r="AT93" s="61"/>
      <c r="AU93" s="62">
        <v>4</v>
      </c>
      <c r="AV93" s="61"/>
      <c r="AW93" s="62">
        <v>2</v>
      </c>
      <c r="AX93" s="61"/>
      <c r="AY93" s="62"/>
      <c r="AZ93" s="61"/>
      <c r="BA93" s="62"/>
      <c r="BB93" s="61"/>
      <c r="BC93" s="63"/>
      <c r="BD93" s="63"/>
      <c r="BE93" s="62"/>
      <c r="BF93" s="61"/>
      <c r="BG93" s="62"/>
      <c r="BH93" s="61"/>
      <c r="BI93" s="62"/>
      <c r="BJ93" s="61"/>
      <c r="BK93" s="15"/>
      <c r="BL93" s="13"/>
      <c r="BM93" s="15"/>
      <c r="BN93" s="13"/>
      <c r="BO93" s="15"/>
      <c r="BP93" s="13"/>
      <c r="BQ93" s="15"/>
      <c r="BR93" s="13"/>
      <c r="BS93" s="15"/>
      <c r="BT93" s="13"/>
      <c r="BU93" s="15"/>
      <c r="BV93" s="13"/>
      <c r="BW93" s="15"/>
      <c r="BX93" s="13"/>
      <c r="BY93" s="15"/>
      <c r="BZ93" s="13"/>
      <c r="CA93" s="15"/>
      <c r="CB93" s="13"/>
      <c r="CC93" s="15"/>
      <c r="CD93" s="13"/>
      <c r="CE93" s="15"/>
      <c r="CF93" s="13"/>
      <c r="CG93" s="15"/>
      <c r="CH93" s="13"/>
      <c r="CI93" s="15"/>
      <c r="CJ93" s="13"/>
      <c r="CK93" s="15"/>
      <c r="CL93" s="13"/>
      <c r="CM93" s="15"/>
      <c r="CN93" s="13"/>
      <c r="CO93" s="15"/>
      <c r="CP93" s="13"/>
      <c r="CQ93" s="15"/>
      <c r="CR93" s="13"/>
      <c r="CS93" s="15"/>
      <c r="CT93" s="13"/>
    </row>
    <row r="94" spans="1:98" ht="15.75">
      <c r="A94" s="17">
        <v>19</v>
      </c>
      <c r="B94" s="43" t="s">
        <v>39</v>
      </c>
      <c r="C94" s="198">
        <f t="shared" si="24"/>
        <v>20</v>
      </c>
      <c r="D94" s="199"/>
      <c r="E94" s="5">
        <f t="shared" si="21"/>
        <v>20</v>
      </c>
      <c r="F94" s="5">
        <f t="shared" si="22"/>
        <v>0</v>
      </c>
      <c r="G94" s="62">
        <v>2</v>
      </c>
      <c r="H94" s="61"/>
      <c r="I94" s="62"/>
      <c r="J94" s="61"/>
      <c r="K94" s="62"/>
      <c r="L94" s="61"/>
      <c r="M94" s="62"/>
      <c r="N94" s="61"/>
      <c r="O94" s="62">
        <v>2</v>
      </c>
      <c r="P94" s="61"/>
      <c r="Q94" s="62"/>
      <c r="R94" s="61"/>
      <c r="S94" s="62"/>
      <c r="T94" s="61"/>
      <c r="U94" s="62"/>
      <c r="V94" s="61"/>
      <c r="W94" s="62"/>
      <c r="X94" s="61"/>
      <c r="Y94" s="62"/>
      <c r="Z94" s="61"/>
      <c r="AA94" s="62"/>
      <c r="AB94" s="61"/>
      <c r="AC94" s="62">
        <v>4</v>
      </c>
      <c r="AD94" s="63"/>
      <c r="AE94" s="62">
        <v>2</v>
      </c>
      <c r="AF94" s="86"/>
      <c r="AG94" s="62"/>
      <c r="AH94" s="61"/>
      <c r="AI94" s="62"/>
      <c r="AJ94" s="61"/>
      <c r="AK94" s="62"/>
      <c r="AL94" s="61"/>
      <c r="AM94" s="62"/>
      <c r="AN94" s="61"/>
      <c r="AO94" s="62"/>
      <c r="AP94" s="61"/>
      <c r="AQ94" s="62">
        <v>2</v>
      </c>
      <c r="AR94" s="61"/>
      <c r="AS94" s="62"/>
      <c r="AT94" s="61"/>
      <c r="AU94" s="62"/>
      <c r="AV94" s="61"/>
      <c r="AW94" s="62"/>
      <c r="AX94" s="61"/>
      <c r="AY94" s="62">
        <v>2</v>
      </c>
      <c r="AZ94" s="61"/>
      <c r="BA94" s="62"/>
      <c r="BB94" s="61"/>
      <c r="BC94" s="63"/>
      <c r="BD94" s="63"/>
      <c r="BE94" s="62">
        <v>4</v>
      </c>
      <c r="BF94" s="61"/>
      <c r="BG94" s="62">
        <v>2</v>
      </c>
      <c r="BH94" s="61"/>
      <c r="BI94" s="62"/>
      <c r="BJ94" s="61"/>
      <c r="BK94" s="15"/>
      <c r="BL94" s="13"/>
      <c r="BM94" s="15"/>
      <c r="BN94" s="13"/>
      <c r="BO94" s="15"/>
      <c r="BP94" s="13"/>
      <c r="BQ94" s="15"/>
      <c r="BR94" s="13"/>
      <c r="BS94" s="15"/>
      <c r="BT94" s="13"/>
      <c r="BU94" s="15"/>
      <c r="BV94" s="13"/>
      <c r="BW94" s="15"/>
      <c r="BX94" s="13"/>
      <c r="BY94" s="15"/>
      <c r="BZ94" s="13"/>
      <c r="CA94" s="15"/>
      <c r="CB94" s="13"/>
      <c r="CC94" s="15"/>
      <c r="CD94" s="13"/>
      <c r="CE94" s="15"/>
      <c r="CF94" s="13"/>
      <c r="CG94" s="15"/>
      <c r="CH94" s="13"/>
      <c r="CI94" s="15"/>
      <c r="CJ94" s="13"/>
      <c r="CK94" s="15"/>
      <c r="CL94" s="13"/>
      <c r="CM94" s="15"/>
      <c r="CN94" s="13"/>
      <c r="CO94" s="15"/>
      <c r="CP94" s="13"/>
      <c r="CQ94" s="15"/>
      <c r="CR94" s="13"/>
      <c r="CS94" s="15"/>
      <c r="CT94" s="13"/>
    </row>
    <row r="95" spans="1:98" ht="15.75">
      <c r="A95" s="17">
        <v>21</v>
      </c>
      <c r="B95" s="43" t="s">
        <v>38</v>
      </c>
      <c r="C95" s="198">
        <f t="shared" si="24"/>
        <v>8</v>
      </c>
      <c r="D95" s="199"/>
      <c r="E95" s="5">
        <f t="shared" si="21"/>
        <v>8</v>
      </c>
      <c r="F95" s="5">
        <f t="shared" si="22"/>
        <v>0</v>
      </c>
      <c r="G95" s="62"/>
      <c r="H95" s="61"/>
      <c r="I95" s="62"/>
      <c r="J95" s="61"/>
      <c r="K95" s="62">
        <v>2</v>
      </c>
      <c r="L95" s="61"/>
      <c r="M95" s="62"/>
      <c r="N95" s="61"/>
      <c r="O95" s="62"/>
      <c r="P95" s="61"/>
      <c r="Q95" s="62"/>
      <c r="R95" s="61"/>
      <c r="S95" s="62"/>
      <c r="T95" s="61"/>
      <c r="U95" s="62"/>
      <c r="V95" s="61"/>
      <c r="W95" s="62"/>
      <c r="X95" s="61"/>
      <c r="Y95" s="62"/>
      <c r="Z95" s="61"/>
      <c r="AA95" s="62"/>
      <c r="AB95" s="61"/>
      <c r="AC95" s="62"/>
      <c r="AD95" s="63"/>
      <c r="AE95" s="62"/>
      <c r="AF95" s="86"/>
      <c r="AG95" s="62"/>
      <c r="AH95" s="61"/>
      <c r="AI95" s="62">
        <v>2</v>
      </c>
      <c r="AJ95" s="61"/>
      <c r="AK95" s="62"/>
      <c r="AL95" s="61"/>
      <c r="AM95" s="62"/>
      <c r="AN95" s="61"/>
      <c r="AO95" s="62"/>
      <c r="AP95" s="61"/>
      <c r="AQ95" s="62"/>
      <c r="AR95" s="61"/>
      <c r="AS95" s="62"/>
      <c r="AT95" s="61"/>
      <c r="AU95" s="62">
        <v>2</v>
      </c>
      <c r="AV95" s="61"/>
      <c r="AW95" s="62"/>
      <c r="AX95" s="61"/>
      <c r="AY95" s="62"/>
      <c r="AZ95" s="61"/>
      <c r="BA95" s="62"/>
      <c r="BB95" s="61"/>
      <c r="BC95" s="63"/>
      <c r="BD95" s="63"/>
      <c r="BE95" s="62">
        <v>2</v>
      </c>
      <c r="BF95" s="61"/>
      <c r="BG95" s="62"/>
      <c r="BH95" s="61"/>
      <c r="BI95" s="62"/>
      <c r="BJ95" s="61"/>
      <c r="BK95" s="15"/>
      <c r="BL95" s="13"/>
      <c r="BM95" s="15"/>
      <c r="BN95" s="13"/>
      <c r="BO95" s="15"/>
      <c r="BP95" s="13"/>
      <c r="BQ95" s="15"/>
      <c r="BR95" s="13"/>
      <c r="BS95" s="15"/>
      <c r="BT95" s="13"/>
      <c r="BU95" s="15"/>
      <c r="BV95" s="13"/>
      <c r="BW95" s="15"/>
      <c r="BX95" s="13"/>
      <c r="BY95" s="15"/>
      <c r="BZ95" s="13"/>
      <c r="CA95" s="15"/>
      <c r="CB95" s="13"/>
      <c r="CC95" s="15"/>
      <c r="CD95" s="13"/>
      <c r="CE95" s="15"/>
      <c r="CF95" s="13"/>
      <c r="CG95" s="15"/>
      <c r="CH95" s="13"/>
      <c r="CI95" s="15"/>
      <c r="CJ95" s="13"/>
      <c r="CK95" s="15"/>
      <c r="CL95" s="13"/>
      <c r="CM95" s="15"/>
      <c r="CN95" s="13"/>
      <c r="CO95" s="15"/>
      <c r="CP95" s="13"/>
      <c r="CQ95" s="15"/>
      <c r="CR95" s="13"/>
      <c r="CS95" s="15"/>
      <c r="CT95" s="13"/>
    </row>
    <row r="96" spans="1:98" ht="15.75">
      <c r="A96" s="17">
        <v>22</v>
      </c>
      <c r="B96" s="43" t="s">
        <v>40</v>
      </c>
      <c r="C96" s="198">
        <f t="shared" si="24"/>
        <v>10</v>
      </c>
      <c r="D96" s="199"/>
      <c r="E96" s="5">
        <f t="shared" si="21"/>
        <v>10</v>
      </c>
      <c r="F96" s="5">
        <f t="shared" si="22"/>
        <v>0</v>
      </c>
      <c r="G96" s="62"/>
      <c r="H96" s="61"/>
      <c r="I96" s="62"/>
      <c r="J96" s="61"/>
      <c r="K96" s="62"/>
      <c r="L96" s="61"/>
      <c r="M96" s="62"/>
      <c r="N96" s="61"/>
      <c r="O96" s="62"/>
      <c r="P96" s="61"/>
      <c r="Q96" s="62"/>
      <c r="R96" s="61"/>
      <c r="S96" s="62"/>
      <c r="T96" s="61"/>
      <c r="U96" s="62"/>
      <c r="V96" s="61"/>
      <c r="W96" s="62"/>
      <c r="X96" s="61"/>
      <c r="Y96" s="62"/>
      <c r="Z96" s="61"/>
      <c r="AA96" s="62">
        <v>2</v>
      </c>
      <c r="AB96" s="61"/>
      <c r="AC96" s="62">
        <v>2</v>
      </c>
      <c r="AD96" s="63"/>
      <c r="AE96" s="85"/>
      <c r="AF96" s="86"/>
      <c r="AG96" s="62">
        <v>2</v>
      </c>
      <c r="AH96" s="61"/>
      <c r="AI96" s="62"/>
      <c r="AJ96" s="61"/>
      <c r="AK96" s="62"/>
      <c r="AL96" s="61"/>
      <c r="AM96" s="62"/>
      <c r="AN96" s="61"/>
      <c r="AO96" s="62"/>
      <c r="AP96" s="61"/>
      <c r="AQ96" s="62"/>
      <c r="AR96" s="61"/>
      <c r="AS96" s="62"/>
      <c r="AT96" s="61"/>
      <c r="AU96" s="62">
        <v>2</v>
      </c>
      <c r="AV96" s="61"/>
      <c r="AW96" s="62"/>
      <c r="AX96" s="61"/>
      <c r="AY96" s="62"/>
      <c r="AZ96" s="61"/>
      <c r="BA96" s="62"/>
      <c r="BB96" s="61"/>
      <c r="BC96" s="63"/>
      <c r="BD96" s="63"/>
      <c r="BE96" s="62">
        <v>2</v>
      </c>
      <c r="BF96" s="61"/>
      <c r="BG96" s="62"/>
      <c r="BH96" s="61"/>
      <c r="BI96" s="62"/>
      <c r="BJ96" s="61"/>
      <c r="BK96" s="15"/>
      <c r="BL96" s="13"/>
      <c r="BM96" s="15"/>
      <c r="BN96" s="13"/>
      <c r="BO96" s="15"/>
      <c r="BP96" s="13"/>
      <c r="BQ96" s="15"/>
      <c r="BR96" s="13"/>
      <c r="BS96" s="15"/>
      <c r="BT96" s="13"/>
      <c r="BU96" s="15"/>
      <c r="BV96" s="13"/>
      <c r="BW96" s="15"/>
      <c r="BX96" s="13"/>
      <c r="BY96" s="15"/>
      <c r="BZ96" s="13"/>
      <c r="CA96" s="15"/>
      <c r="CB96" s="13"/>
      <c r="CC96" s="15"/>
      <c r="CD96" s="13"/>
      <c r="CE96" s="15"/>
      <c r="CF96" s="13"/>
      <c r="CG96" s="15"/>
      <c r="CH96" s="13"/>
      <c r="CI96" s="15"/>
      <c r="CJ96" s="13"/>
      <c r="CK96" s="15"/>
      <c r="CL96" s="13"/>
      <c r="CM96" s="15"/>
      <c r="CN96" s="13"/>
      <c r="CO96" s="15"/>
      <c r="CP96" s="13"/>
      <c r="CQ96" s="15"/>
      <c r="CR96" s="13"/>
      <c r="CS96" s="15"/>
      <c r="CT96" s="13"/>
    </row>
    <row r="97" spans="1:98" ht="15.75">
      <c r="A97" s="17">
        <v>23</v>
      </c>
      <c r="B97" s="43" t="s">
        <v>37</v>
      </c>
      <c r="C97" s="198">
        <f t="shared" si="24"/>
        <v>6</v>
      </c>
      <c r="D97" s="199"/>
      <c r="E97" s="5">
        <f t="shared" si="21"/>
        <v>6</v>
      </c>
      <c r="F97" s="5">
        <f t="shared" si="22"/>
        <v>0</v>
      </c>
      <c r="G97" s="62">
        <v>2</v>
      </c>
      <c r="H97" s="61"/>
      <c r="I97" s="62">
        <v>4</v>
      </c>
      <c r="J97" s="61"/>
      <c r="K97" s="62"/>
      <c r="L97" s="61"/>
      <c r="M97" s="62"/>
      <c r="N97" s="61"/>
      <c r="O97" s="62"/>
      <c r="P97" s="61"/>
      <c r="Q97" s="62"/>
      <c r="R97" s="61"/>
      <c r="S97" s="62"/>
      <c r="T97" s="61"/>
      <c r="U97" s="62"/>
      <c r="V97" s="61"/>
      <c r="W97" s="62"/>
      <c r="X97" s="61"/>
      <c r="Y97" s="62"/>
      <c r="Z97" s="61"/>
      <c r="AA97" s="62"/>
      <c r="AB97" s="61"/>
      <c r="AC97" s="62"/>
      <c r="AD97" s="63"/>
      <c r="AE97" s="85"/>
      <c r="AF97" s="86"/>
      <c r="AG97" s="62"/>
      <c r="AH97" s="61"/>
      <c r="AI97" s="62"/>
      <c r="AJ97" s="61"/>
      <c r="AK97" s="62"/>
      <c r="AL97" s="61"/>
      <c r="AM97" s="62"/>
      <c r="AN97" s="61"/>
      <c r="AO97" s="62"/>
      <c r="AP97" s="61"/>
      <c r="AQ97" s="62"/>
      <c r="AR97" s="61"/>
      <c r="AS97" s="62"/>
      <c r="AT97" s="61"/>
      <c r="AU97" s="62"/>
      <c r="AV97" s="61"/>
      <c r="AW97" s="62"/>
      <c r="AX97" s="61"/>
      <c r="AY97" s="62"/>
      <c r="AZ97" s="61"/>
      <c r="BA97" s="62"/>
      <c r="BB97" s="61"/>
      <c r="BC97" s="63"/>
      <c r="BD97" s="63"/>
      <c r="BE97" s="62"/>
      <c r="BF97" s="61"/>
      <c r="BG97" s="62"/>
      <c r="BH97" s="61"/>
      <c r="BI97" s="62"/>
      <c r="BJ97" s="61"/>
      <c r="BK97" s="15"/>
      <c r="BL97" s="13"/>
      <c r="BM97" s="15"/>
      <c r="BN97" s="13"/>
      <c r="BO97" s="15"/>
      <c r="BP97" s="13"/>
      <c r="BQ97" s="15"/>
      <c r="BR97" s="13"/>
      <c r="BS97" s="15"/>
      <c r="BT97" s="13"/>
      <c r="BU97" s="15"/>
      <c r="BV97" s="13"/>
      <c r="BW97" s="15"/>
      <c r="BX97" s="13"/>
      <c r="BY97" s="15"/>
      <c r="BZ97" s="13"/>
      <c r="CA97" s="15"/>
      <c r="CB97" s="13"/>
      <c r="CC97" s="15"/>
      <c r="CD97" s="13"/>
      <c r="CE97" s="15"/>
      <c r="CF97" s="13"/>
      <c r="CG97" s="15"/>
      <c r="CH97" s="13"/>
      <c r="CI97" s="15"/>
      <c r="CJ97" s="13"/>
      <c r="CK97" s="15"/>
      <c r="CL97" s="13"/>
      <c r="CM97" s="15"/>
      <c r="CN97" s="13"/>
      <c r="CO97" s="15"/>
      <c r="CP97" s="13"/>
      <c r="CQ97" s="15"/>
      <c r="CR97" s="13"/>
      <c r="CS97" s="15"/>
      <c r="CT97" s="13"/>
    </row>
    <row r="98" spans="1:98" ht="15.75">
      <c r="A98" s="17">
        <v>24</v>
      </c>
      <c r="B98" s="43" t="s">
        <v>53</v>
      </c>
      <c r="C98" s="198">
        <f t="shared" si="24"/>
        <v>82</v>
      </c>
      <c r="D98" s="199"/>
      <c r="E98" s="5">
        <f t="shared" si="21"/>
        <v>82</v>
      </c>
      <c r="F98" s="5">
        <f t="shared" si="22"/>
        <v>10</v>
      </c>
      <c r="G98" s="62">
        <v>4</v>
      </c>
      <c r="H98" s="61"/>
      <c r="I98" s="62">
        <v>4</v>
      </c>
      <c r="J98" s="61"/>
      <c r="K98" s="62">
        <v>6</v>
      </c>
      <c r="L98" s="61"/>
      <c r="M98" s="62">
        <v>6</v>
      </c>
      <c r="N98" s="61"/>
      <c r="O98" s="62">
        <v>4</v>
      </c>
      <c r="P98" s="61"/>
      <c r="Q98" s="62">
        <v>4</v>
      </c>
      <c r="R98" s="61"/>
      <c r="S98" s="62">
        <v>6</v>
      </c>
      <c r="T98" s="61"/>
      <c r="U98" s="62">
        <v>4</v>
      </c>
      <c r="V98" s="61"/>
      <c r="W98" s="62">
        <v>2</v>
      </c>
      <c r="X98" s="61"/>
      <c r="Y98" s="62">
        <v>2</v>
      </c>
      <c r="Z98" s="61"/>
      <c r="AA98" s="62">
        <v>4</v>
      </c>
      <c r="AB98" s="61"/>
      <c r="AC98" s="62">
        <v>2</v>
      </c>
      <c r="AD98" s="63"/>
      <c r="AE98" s="85"/>
      <c r="AF98" s="86"/>
      <c r="AG98" s="62"/>
      <c r="AH98" s="61"/>
      <c r="AI98" s="62">
        <v>2</v>
      </c>
      <c r="AJ98" s="61"/>
      <c r="AK98" s="62"/>
      <c r="AL98" s="61"/>
      <c r="AM98" s="62">
        <v>4</v>
      </c>
      <c r="AN98" s="61"/>
      <c r="AO98" s="62">
        <v>4</v>
      </c>
      <c r="AP98" s="61"/>
      <c r="AQ98" s="62">
        <v>4</v>
      </c>
      <c r="AR98" s="61"/>
      <c r="AS98" s="62">
        <v>6</v>
      </c>
      <c r="AT98" s="61"/>
      <c r="AU98" s="62"/>
      <c r="AV98" s="61"/>
      <c r="AW98" s="62">
        <v>2</v>
      </c>
      <c r="AX98" s="61"/>
      <c r="AY98" s="62">
        <v>2</v>
      </c>
      <c r="AZ98" s="61"/>
      <c r="BA98" s="62">
        <v>4</v>
      </c>
      <c r="BB98" s="61"/>
      <c r="BC98" s="63">
        <v>2</v>
      </c>
      <c r="BD98" s="63"/>
      <c r="BE98" s="62">
        <v>2</v>
      </c>
      <c r="BF98" s="61"/>
      <c r="BG98" s="62"/>
      <c r="BH98" s="61"/>
      <c r="BI98" s="62">
        <v>2</v>
      </c>
      <c r="BJ98" s="61">
        <v>10</v>
      </c>
      <c r="BK98" s="15"/>
      <c r="BL98" s="13"/>
      <c r="BM98" s="15"/>
      <c r="BN98" s="13"/>
      <c r="BO98" s="15"/>
      <c r="BP98" s="13"/>
      <c r="BQ98" s="15"/>
      <c r="BR98" s="13"/>
      <c r="BS98" s="15"/>
      <c r="BT98" s="13"/>
      <c r="BU98" s="15"/>
      <c r="BV98" s="13"/>
      <c r="BW98" s="15"/>
      <c r="BX98" s="13"/>
      <c r="BY98" s="15"/>
      <c r="BZ98" s="13"/>
      <c r="CA98" s="15"/>
      <c r="CB98" s="13"/>
      <c r="CC98" s="15"/>
      <c r="CD98" s="13"/>
      <c r="CE98" s="15"/>
      <c r="CF98" s="13"/>
      <c r="CG98" s="15"/>
      <c r="CH98" s="13"/>
      <c r="CI98" s="15"/>
      <c r="CJ98" s="13"/>
      <c r="CK98" s="15"/>
      <c r="CL98" s="13"/>
      <c r="CM98" s="15"/>
      <c r="CN98" s="13"/>
      <c r="CO98" s="15"/>
      <c r="CP98" s="13"/>
      <c r="CQ98" s="15"/>
      <c r="CR98" s="13"/>
      <c r="CS98" s="15"/>
      <c r="CT98" s="13"/>
    </row>
    <row r="99" spans="1:98" ht="16.5" thickBot="1">
      <c r="A99" s="17">
        <v>27</v>
      </c>
      <c r="B99" s="43" t="s">
        <v>43</v>
      </c>
      <c r="C99" s="200">
        <f t="shared" si="24"/>
        <v>2</v>
      </c>
      <c r="D99" s="201"/>
      <c r="E99" s="5">
        <f t="shared" si="21"/>
        <v>2</v>
      </c>
      <c r="F99" s="5">
        <f t="shared" si="22"/>
        <v>0</v>
      </c>
      <c r="G99" s="83"/>
      <c r="H99" s="82"/>
      <c r="I99" s="62"/>
      <c r="J99" s="61"/>
      <c r="K99" s="62"/>
      <c r="L99" s="61"/>
      <c r="M99" s="62"/>
      <c r="N99" s="61"/>
      <c r="O99" s="62"/>
      <c r="P99" s="61"/>
      <c r="Q99" s="62"/>
      <c r="R99" s="61"/>
      <c r="S99" s="62"/>
      <c r="T99" s="61"/>
      <c r="U99" s="62"/>
      <c r="V99" s="61"/>
      <c r="W99" s="62"/>
      <c r="X99" s="61"/>
      <c r="Y99" s="62"/>
      <c r="Z99" s="61"/>
      <c r="AA99" s="62"/>
      <c r="AB99" s="61"/>
      <c r="AC99" s="62"/>
      <c r="AD99" s="63"/>
      <c r="AE99" s="85"/>
      <c r="AF99" s="86"/>
      <c r="AG99" s="62"/>
      <c r="AH99" s="61"/>
      <c r="AI99" s="62"/>
      <c r="AJ99" s="61"/>
      <c r="AK99" s="62"/>
      <c r="AL99" s="61"/>
      <c r="AM99" s="62"/>
      <c r="AN99" s="61"/>
      <c r="AO99" s="62">
        <v>2</v>
      </c>
      <c r="AP99" s="61"/>
      <c r="AQ99" s="62"/>
      <c r="AR99" s="61"/>
      <c r="AS99" s="62"/>
      <c r="AT99" s="61"/>
      <c r="AU99" s="62"/>
      <c r="AV99" s="61"/>
      <c r="AW99" s="62"/>
      <c r="AX99" s="61"/>
      <c r="AY99" s="62"/>
      <c r="AZ99" s="61"/>
      <c r="BA99" s="62"/>
      <c r="BB99" s="61"/>
      <c r="BC99" s="63"/>
      <c r="BD99" s="63"/>
      <c r="BE99" s="62"/>
      <c r="BF99" s="61"/>
      <c r="BG99" s="62"/>
      <c r="BH99" s="61"/>
      <c r="BI99" s="62"/>
      <c r="BJ99" s="61"/>
      <c r="BK99" s="15"/>
      <c r="BL99" s="13"/>
      <c r="BM99" s="15"/>
      <c r="BN99" s="13"/>
      <c r="BO99" s="15"/>
      <c r="BP99" s="13"/>
      <c r="BQ99" s="15"/>
      <c r="BR99" s="13"/>
      <c r="BS99" s="15"/>
      <c r="BT99" s="13"/>
      <c r="BU99" s="15"/>
      <c r="BV99" s="13"/>
      <c r="BW99" s="15"/>
      <c r="BX99" s="13"/>
      <c r="BY99" s="15"/>
      <c r="BZ99" s="13"/>
      <c r="CA99" s="15"/>
      <c r="CB99" s="13"/>
      <c r="CC99" s="15"/>
      <c r="CD99" s="13"/>
      <c r="CE99" s="15"/>
      <c r="CF99" s="13"/>
      <c r="CG99" s="15"/>
      <c r="CH99" s="13"/>
      <c r="CI99" s="15"/>
      <c r="CJ99" s="13"/>
      <c r="CK99" s="15"/>
      <c r="CL99" s="13"/>
      <c r="CM99" s="15"/>
      <c r="CN99" s="13"/>
      <c r="CO99" s="15"/>
      <c r="CP99" s="13"/>
      <c r="CQ99" s="15"/>
      <c r="CR99" s="13"/>
      <c r="CS99" s="15"/>
      <c r="CT99" s="13"/>
    </row>
    <row r="100" spans="1:98" ht="16.5" thickBot="1">
      <c r="A100" s="28"/>
      <c r="B100" s="202" t="s">
        <v>173</v>
      </c>
      <c r="C100" s="203">
        <f>E100</f>
        <v>4</v>
      </c>
      <c r="D100" s="203"/>
      <c r="E100" s="5">
        <f t="shared" si="21"/>
        <v>4</v>
      </c>
      <c r="F100" s="5">
        <f t="shared" si="22"/>
        <v>0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>
        <v>2</v>
      </c>
      <c r="AB100" s="27"/>
      <c r="AC100" s="27"/>
      <c r="AD100" s="27"/>
      <c r="AE100" s="212"/>
      <c r="AF100" s="213"/>
      <c r="AG100" s="214"/>
      <c r="AH100" s="215"/>
      <c r="AI100" s="214"/>
      <c r="AJ100" s="215"/>
      <c r="AK100" s="214"/>
      <c r="AL100" s="215"/>
      <c r="AM100" s="214"/>
      <c r="AN100" s="215"/>
      <c r="AO100" s="214"/>
      <c r="AP100" s="215"/>
      <c r="AQ100" s="214"/>
      <c r="AR100" s="215"/>
      <c r="AS100" s="214"/>
      <c r="AT100" s="215"/>
      <c r="AU100" s="62">
        <v>2</v>
      </c>
      <c r="AV100" s="61"/>
      <c r="AW100" s="62"/>
      <c r="AX100" s="61"/>
      <c r="AY100" s="62"/>
      <c r="AZ100" s="61"/>
      <c r="BA100" s="62"/>
      <c r="BB100" s="61"/>
      <c r="BC100" s="63"/>
      <c r="BD100" s="63"/>
      <c r="BE100" s="62"/>
      <c r="BF100" s="61"/>
      <c r="BG100" s="62"/>
      <c r="BH100" s="61"/>
      <c r="BI100" s="62"/>
      <c r="BJ100" s="61"/>
      <c r="BK100" s="15"/>
      <c r="BL100" s="13"/>
      <c r="BM100" s="15"/>
      <c r="BN100" s="13"/>
      <c r="BO100" s="15"/>
      <c r="BP100" s="13"/>
      <c r="BQ100" s="15"/>
      <c r="BR100" s="13"/>
      <c r="BS100" s="15"/>
      <c r="BT100" s="13"/>
      <c r="BU100" s="15"/>
      <c r="BV100" s="13"/>
      <c r="BW100" s="15"/>
      <c r="BX100" s="13"/>
      <c r="BY100" s="15"/>
      <c r="BZ100" s="13"/>
      <c r="CA100" s="15"/>
      <c r="CB100" s="13"/>
      <c r="CC100" s="15"/>
      <c r="CD100" s="13"/>
      <c r="CE100" s="15"/>
      <c r="CF100" s="13"/>
      <c r="CG100" s="15"/>
      <c r="CH100" s="13"/>
      <c r="CI100" s="15"/>
      <c r="CJ100" s="13"/>
      <c r="CK100" s="15"/>
      <c r="CL100" s="13"/>
      <c r="CM100" s="15"/>
      <c r="CN100" s="13"/>
      <c r="CO100" s="15"/>
      <c r="CP100" s="13"/>
      <c r="CQ100" s="15"/>
      <c r="CR100" s="13"/>
      <c r="CS100" s="15"/>
      <c r="CT100" s="13"/>
    </row>
    <row r="101" spans="3:98" ht="19.5" thickBot="1">
      <c r="C101" s="406" t="s">
        <v>74</v>
      </c>
      <c r="D101" s="407"/>
      <c r="E101" s="5">
        <f t="shared" si="21"/>
        <v>408</v>
      </c>
      <c r="F101" s="5">
        <f t="shared" si="22"/>
        <v>0</v>
      </c>
      <c r="G101" s="368">
        <f>SUM(G82:G99)</f>
        <v>16</v>
      </c>
      <c r="H101" s="369"/>
      <c r="I101" s="368">
        <f>SUM(I82:I99)</f>
        <v>20</v>
      </c>
      <c r="J101" s="369"/>
      <c r="K101" s="368">
        <f>SUM(K82:K99)</f>
        <v>12</v>
      </c>
      <c r="L101" s="369"/>
      <c r="M101" s="368">
        <f>SUM(M82:M99)</f>
        <v>12</v>
      </c>
      <c r="N101" s="369"/>
      <c r="O101" s="368">
        <f>SUM(O82:O99)</f>
        <v>16</v>
      </c>
      <c r="P101" s="369"/>
      <c r="Q101" s="368">
        <f>SUM(Q82:Q99)</f>
        <v>8</v>
      </c>
      <c r="R101" s="369"/>
      <c r="S101" s="368">
        <f>SUM(S82:S99)</f>
        <v>20</v>
      </c>
      <c r="T101" s="369"/>
      <c r="U101" s="368">
        <f>SUM(U82:U99)</f>
        <v>12</v>
      </c>
      <c r="V101" s="369"/>
      <c r="W101" s="368">
        <f>SUM(W82:W99)</f>
        <v>14</v>
      </c>
      <c r="X101" s="369"/>
      <c r="Y101" s="368">
        <f>SUM(Y82:Y99)</f>
        <v>12</v>
      </c>
      <c r="Z101" s="369"/>
      <c r="AA101" s="368">
        <f>SUM(AA82:AA100)</f>
        <v>40</v>
      </c>
      <c r="AB101" s="369"/>
      <c r="AC101" s="368">
        <f>SUM(AC82:AC99)</f>
        <v>24</v>
      </c>
      <c r="AD101" s="369"/>
      <c r="AE101" s="368">
        <f>SUM(AE82:AE99)</f>
        <v>8</v>
      </c>
      <c r="AF101" s="369"/>
      <c r="AG101" s="368">
        <f>SUM(AG82:AG99)</f>
        <v>8</v>
      </c>
      <c r="AH101" s="369"/>
      <c r="AI101" s="368">
        <f>SUM(AI82:AI99)</f>
        <v>16</v>
      </c>
      <c r="AJ101" s="369"/>
      <c r="AK101" s="368">
        <f>SUM(AK82:AK99)</f>
        <v>14</v>
      </c>
      <c r="AL101" s="369"/>
      <c r="AM101" s="368">
        <f>SUM(AM82:AM99)</f>
        <v>10</v>
      </c>
      <c r="AN101" s="369"/>
      <c r="AO101" s="368">
        <f>SUM(AO82:AO99)</f>
        <v>20</v>
      </c>
      <c r="AP101" s="369"/>
      <c r="AQ101" s="368">
        <f>SUM(AQ82:AQ99)</f>
        <v>16</v>
      </c>
      <c r="AR101" s="369"/>
      <c r="AS101" s="368">
        <f>SUM(AS82:AS99)</f>
        <v>20</v>
      </c>
      <c r="AT101" s="369"/>
      <c r="AU101" s="368">
        <f>SUM(AU82:AU99)</f>
        <v>10</v>
      </c>
      <c r="AV101" s="369"/>
      <c r="AW101" s="368">
        <f>SUM(AW82:AW99)</f>
        <v>8</v>
      </c>
      <c r="AX101" s="369"/>
      <c r="AY101" s="368">
        <f>SUM(AY82:AY99)</f>
        <v>12</v>
      </c>
      <c r="AZ101" s="369"/>
      <c r="BA101" s="368">
        <f>SUM(BA82:BA99)</f>
        <v>18</v>
      </c>
      <c r="BB101" s="369"/>
      <c r="BC101" s="368">
        <f>SUM(BC82:BC99)</f>
        <v>6</v>
      </c>
      <c r="BD101" s="369"/>
      <c r="BE101" s="368">
        <f>SUM(BE82:BE99)</f>
        <v>26</v>
      </c>
      <c r="BF101" s="369"/>
      <c r="BG101" s="368">
        <f>SUM(BG82:BG99)</f>
        <v>8</v>
      </c>
      <c r="BH101" s="369"/>
      <c r="BI101" s="368">
        <f>SUM(BI82:BI99)</f>
        <v>2</v>
      </c>
      <c r="BJ101" s="369"/>
      <c r="BK101" s="15"/>
      <c r="BL101" s="13"/>
      <c r="BM101" s="15"/>
      <c r="BN101" s="13"/>
      <c r="BO101" s="15"/>
      <c r="BP101" s="13"/>
      <c r="BQ101" s="15"/>
      <c r="BR101" s="13"/>
      <c r="BS101" s="15"/>
      <c r="BT101" s="13"/>
      <c r="BU101" s="15"/>
      <c r="BV101" s="13"/>
      <c r="BW101" s="15"/>
      <c r="BX101" s="13"/>
      <c r="BY101" s="15"/>
      <c r="BZ101" s="13"/>
      <c r="CA101" s="15"/>
      <c r="CB101" s="13"/>
      <c r="CC101" s="15"/>
      <c r="CD101" s="13"/>
      <c r="CE101" s="15"/>
      <c r="CF101" s="13"/>
      <c r="CG101" s="15"/>
      <c r="CH101" s="13"/>
      <c r="CI101" s="15"/>
      <c r="CJ101" s="13"/>
      <c r="CK101" s="15"/>
      <c r="CL101" s="13"/>
      <c r="CM101" s="15"/>
      <c r="CN101" s="13"/>
      <c r="CO101" s="15"/>
      <c r="CP101" s="13"/>
      <c r="CQ101" s="15"/>
      <c r="CR101" s="13"/>
      <c r="CS101" s="15"/>
      <c r="CT101" s="13"/>
    </row>
    <row r="102" spans="13:14" ht="15">
      <c r="M102" s="1"/>
      <c r="N102" s="1"/>
    </row>
  </sheetData>
  <sheetProtection/>
  <mergeCells count="147">
    <mergeCell ref="BK2:BL2"/>
    <mergeCell ref="BG101:BH101"/>
    <mergeCell ref="BI101:BJ101"/>
    <mergeCell ref="BI1:BJ1"/>
    <mergeCell ref="BG1:BH1"/>
    <mergeCell ref="BG2:BH2"/>
    <mergeCell ref="BI2:BJ2"/>
    <mergeCell ref="BG25:BH25"/>
    <mergeCell ref="BI25:BJ25"/>
    <mergeCell ref="BG56:BH56"/>
    <mergeCell ref="BI56:BJ56"/>
    <mergeCell ref="BE56:BF56"/>
    <mergeCell ref="AY101:AZ101"/>
    <mergeCell ref="BA101:BB101"/>
    <mergeCell ref="AW2:AX2"/>
    <mergeCell ref="AY2:AZ2"/>
    <mergeCell ref="BA2:BB2"/>
    <mergeCell ref="BE101:BF101"/>
    <mergeCell ref="AW101:AX101"/>
    <mergeCell ref="BC25:BD25"/>
    <mergeCell ref="BC56:BD56"/>
    <mergeCell ref="AW25:AX25"/>
    <mergeCell ref="AY25:AZ25"/>
    <mergeCell ref="BA25:BB25"/>
    <mergeCell ref="BA56:BB56"/>
    <mergeCell ref="AO101:AP101"/>
    <mergeCell ref="AQ101:AR101"/>
    <mergeCell ref="AS101:AT101"/>
    <mergeCell ref="AO56:AP56"/>
    <mergeCell ref="AQ56:AR56"/>
    <mergeCell ref="AS56:AT56"/>
    <mergeCell ref="AU1:AV1"/>
    <mergeCell ref="AU2:AV2"/>
    <mergeCell ref="AU56:AV56"/>
    <mergeCell ref="AU101:AV101"/>
    <mergeCell ref="AS1:AT1"/>
    <mergeCell ref="AU25:AV25"/>
    <mergeCell ref="AA101:AB101"/>
    <mergeCell ref="AC101:AD101"/>
    <mergeCell ref="AE101:AF101"/>
    <mergeCell ref="AG101:AH101"/>
    <mergeCell ref="AI101:AJ101"/>
    <mergeCell ref="AK101:AL101"/>
    <mergeCell ref="AM101:AN101"/>
    <mergeCell ref="M101:N101"/>
    <mergeCell ref="O101:P101"/>
    <mergeCell ref="Q101:R101"/>
    <mergeCell ref="AG1:AH1"/>
    <mergeCell ref="AG56:AH56"/>
    <mergeCell ref="AI1:AJ1"/>
    <mergeCell ref="AI56:AJ56"/>
    <mergeCell ref="S101:T101"/>
    <mergeCell ref="U101:V101"/>
    <mergeCell ref="W101:X101"/>
    <mergeCell ref="W56:X56"/>
    <mergeCell ref="C101:D101"/>
    <mergeCell ref="O56:P56"/>
    <mergeCell ref="Q56:R56"/>
    <mergeCell ref="G101:H101"/>
    <mergeCell ref="I101:J101"/>
    <mergeCell ref="K101:L101"/>
    <mergeCell ref="A55:D55"/>
    <mergeCell ref="A34:C34"/>
    <mergeCell ref="AA25:AB25"/>
    <mergeCell ref="O25:P25"/>
    <mergeCell ref="I56:J56"/>
    <mergeCell ref="Y101:Z101"/>
    <mergeCell ref="S56:T56"/>
    <mergeCell ref="U56:V56"/>
    <mergeCell ref="K56:L56"/>
    <mergeCell ref="M56:N56"/>
    <mergeCell ref="K1:L1"/>
    <mergeCell ref="G25:H25"/>
    <mergeCell ref="I25:J25"/>
    <mergeCell ref="K25:L25"/>
    <mergeCell ref="M25:N25"/>
    <mergeCell ref="S2:T2"/>
    <mergeCell ref="Q25:R25"/>
    <mergeCell ref="S25:T25"/>
    <mergeCell ref="I2:J2"/>
    <mergeCell ref="K2:L2"/>
    <mergeCell ref="AK1:AL1"/>
    <mergeCell ref="AM1:AN1"/>
    <mergeCell ref="AO1:AP1"/>
    <mergeCell ref="AQ1:AR1"/>
    <mergeCell ref="AC1:AD1"/>
    <mergeCell ref="AA1:AB1"/>
    <mergeCell ref="AQ2:AR2"/>
    <mergeCell ref="AS2:AT2"/>
    <mergeCell ref="G1:H1"/>
    <mergeCell ref="I1:J1"/>
    <mergeCell ref="M1:N1"/>
    <mergeCell ref="O1:P1"/>
    <mergeCell ref="Q1:R1"/>
    <mergeCell ref="AK2:AL2"/>
    <mergeCell ref="AM2:AN2"/>
    <mergeCell ref="AO2:AP2"/>
    <mergeCell ref="AQ25:AR25"/>
    <mergeCell ref="AS25:AT25"/>
    <mergeCell ref="AC25:AD25"/>
    <mergeCell ref="AE25:AF25"/>
    <mergeCell ref="AG25:AH25"/>
    <mergeCell ref="S1:T1"/>
    <mergeCell ref="U1:V1"/>
    <mergeCell ref="AE2:AF2"/>
    <mergeCell ref="AG2:AH2"/>
    <mergeCell ref="AI2:AJ2"/>
    <mergeCell ref="M2:N2"/>
    <mergeCell ref="O2:P2"/>
    <mergeCell ref="Q2:R2"/>
    <mergeCell ref="AC2:AD2"/>
    <mergeCell ref="AA2:AB2"/>
    <mergeCell ref="A81:D81"/>
    <mergeCell ref="G56:H56"/>
    <mergeCell ref="G2:H2"/>
    <mergeCell ref="W2:X2"/>
    <mergeCell ref="U2:V2"/>
    <mergeCell ref="BK56:BL56"/>
    <mergeCell ref="AK56:AL56"/>
    <mergeCell ref="AM56:AN56"/>
    <mergeCell ref="BK1:BL1"/>
    <mergeCell ref="Y2:Z2"/>
    <mergeCell ref="AI25:AJ25"/>
    <mergeCell ref="AK25:AL25"/>
    <mergeCell ref="AM25:AN25"/>
    <mergeCell ref="AO25:AP25"/>
    <mergeCell ref="AA56:AB56"/>
    <mergeCell ref="BC2:BD2"/>
    <mergeCell ref="U25:V25"/>
    <mergeCell ref="W25:X25"/>
    <mergeCell ref="Y56:Z56"/>
    <mergeCell ref="Y25:Z25"/>
    <mergeCell ref="AE1:AF1"/>
    <mergeCell ref="AE56:AF56"/>
    <mergeCell ref="AC56:AD56"/>
    <mergeCell ref="W1:X1"/>
    <mergeCell ref="Y1:Z1"/>
    <mergeCell ref="BC101:BD101"/>
    <mergeCell ref="BA1:BB1"/>
    <mergeCell ref="BE1:BF1"/>
    <mergeCell ref="AW1:AX1"/>
    <mergeCell ref="AW56:AX56"/>
    <mergeCell ref="AY56:AZ56"/>
    <mergeCell ref="AY1:AZ1"/>
    <mergeCell ref="BE2:BF2"/>
    <mergeCell ref="BE25:BF25"/>
    <mergeCell ref="BC1:BD1"/>
  </mergeCells>
  <printOptions horizontalCentered="1" verticalCentered="1"/>
  <pageMargins left="0.2" right="0.2" top="0.5" bottom="0.5" header="0.3" footer="0.3"/>
  <pageSetup fitToHeight="1" fitToWidth="1" horizontalDpi="600" verticalDpi="600" orientation="landscape" scale="1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zoomScalePageLayoutView="0" workbookViewId="0" topLeftCell="A1">
      <selection activeCell="P15" sqref="P15"/>
    </sheetView>
  </sheetViews>
  <sheetFormatPr defaultColWidth="9.140625" defaultRowHeight="15"/>
  <cols>
    <col min="1" max="1" width="2.00390625" style="0" customWidth="1"/>
    <col min="2" max="2" width="7.00390625" style="0" customWidth="1"/>
    <col min="3" max="3" width="7.7109375" style="0" customWidth="1"/>
    <col min="4" max="4" width="23.140625" style="0" customWidth="1"/>
    <col min="5" max="5" width="8.421875" style="0" customWidth="1"/>
    <col min="11" max="11" width="10.00390625" style="0" customWidth="1"/>
    <col min="12" max="12" width="10.7109375" style="0" customWidth="1"/>
    <col min="13" max="13" width="10.57421875" style="0" customWidth="1"/>
    <col min="14" max="14" width="2.28125" style="0" customWidth="1"/>
  </cols>
  <sheetData>
    <row r="1" ht="9.75" customHeight="1" thickBot="1"/>
    <row r="2" spans="1:14" ht="18" customHeight="1">
      <c r="A2" s="319"/>
      <c r="E2" s="413" t="s">
        <v>208</v>
      </c>
      <c r="F2" s="414"/>
      <c r="G2" s="414"/>
      <c r="H2" s="414"/>
      <c r="I2" s="414" t="s">
        <v>209</v>
      </c>
      <c r="J2" s="414"/>
      <c r="K2" s="414"/>
      <c r="L2" s="415"/>
      <c r="M2" s="311"/>
      <c r="N2" s="319"/>
    </row>
    <row r="3" spans="1:14" ht="15">
      <c r="A3" s="319"/>
      <c r="E3" s="312" t="s">
        <v>204</v>
      </c>
      <c r="F3" s="195" t="s">
        <v>205</v>
      </c>
      <c r="G3" s="195" t="s">
        <v>206</v>
      </c>
      <c r="H3" s="195" t="s">
        <v>207</v>
      </c>
      <c r="I3" s="195" t="s">
        <v>204</v>
      </c>
      <c r="J3" s="195" t="s">
        <v>205</v>
      </c>
      <c r="K3" s="195" t="s">
        <v>206</v>
      </c>
      <c r="L3" s="313" t="s">
        <v>207</v>
      </c>
      <c r="N3" s="319"/>
    </row>
    <row r="4" spans="1:14" ht="28.5" customHeight="1" thickBot="1">
      <c r="A4" s="319"/>
      <c r="D4" s="310" t="s">
        <v>210</v>
      </c>
      <c r="E4" s="314">
        <f>SUM(F31:F33)</f>
        <v>11</v>
      </c>
      <c r="F4" s="315">
        <f>SUM(G31:G33)</f>
        <v>13</v>
      </c>
      <c r="G4" s="315">
        <f>SUM(H31:H33)</f>
        <v>3</v>
      </c>
      <c r="H4" s="315">
        <f>(E4*2)+G4</f>
        <v>25</v>
      </c>
      <c r="I4" s="315">
        <f>SUM('Stats-MAC'!G35:G37)</f>
        <v>3</v>
      </c>
      <c r="J4" s="315">
        <f>SUM('Stats-MAC'!H35:H37)</f>
        <v>5</v>
      </c>
      <c r="K4" s="315">
        <f>SUM('Stats-MAC'!I35:I37)</f>
        <v>2</v>
      </c>
      <c r="L4" s="316">
        <f>(I4*2)+K4</f>
        <v>8</v>
      </c>
      <c r="N4" s="319"/>
    </row>
    <row r="5" spans="1:14" ht="9.75" customHeight="1">
      <c r="A5" s="319"/>
      <c r="B5" s="319"/>
      <c r="C5" s="319"/>
      <c r="D5" s="320"/>
      <c r="E5" s="321"/>
      <c r="F5" s="322"/>
      <c r="G5" s="322"/>
      <c r="H5" s="322"/>
      <c r="I5" s="322"/>
      <c r="J5" s="322"/>
      <c r="K5" s="322"/>
      <c r="L5" s="322"/>
      <c r="M5" s="319"/>
      <c r="N5" s="319"/>
    </row>
    <row r="6" spans="1:14" ht="27.75" customHeight="1">
      <c r="A6" s="319"/>
      <c r="B6" s="416" t="s">
        <v>195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323"/>
    </row>
    <row r="7" spans="1:14" ht="12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</row>
    <row r="8" spans="1:14" ht="36.75" customHeight="1" thickBot="1">
      <c r="A8" s="280"/>
      <c r="B8" s="258" t="s">
        <v>183</v>
      </c>
      <c r="C8" s="259" t="s">
        <v>182</v>
      </c>
      <c r="D8" s="259" t="s">
        <v>101</v>
      </c>
      <c r="E8" s="260" t="s">
        <v>104</v>
      </c>
      <c r="F8" s="259" t="s">
        <v>65</v>
      </c>
      <c r="G8" s="259" t="s">
        <v>66</v>
      </c>
      <c r="H8" s="259" t="s">
        <v>90</v>
      </c>
      <c r="I8" s="261" t="s">
        <v>184</v>
      </c>
      <c r="J8" s="259" t="s">
        <v>185</v>
      </c>
      <c r="K8" s="259" t="s">
        <v>188</v>
      </c>
      <c r="L8" s="259" t="s">
        <v>189</v>
      </c>
      <c r="M8" s="259" t="s">
        <v>186</v>
      </c>
      <c r="N8" s="236"/>
    </row>
    <row r="9" spans="1:14" ht="16.5" thickTop="1">
      <c r="A9" s="280"/>
      <c r="B9" s="237">
        <v>4</v>
      </c>
      <c r="C9" s="238" t="s">
        <v>190</v>
      </c>
      <c r="D9" s="239" t="s">
        <v>51</v>
      </c>
      <c r="E9" s="240">
        <f>'Stats-MAC'!K8</f>
        <v>27</v>
      </c>
      <c r="F9" s="240">
        <f>Data!C59</f>
        <v>0</v>
      </c>
      <c r="G9" s="240">
        <f>Data!D59</f>
        <v>8</v>
      </c>
      <c r="H9" s="240">
        <f>SUM(F9:G9)</f>
        <v>8</v>
      </c>
      <c r="I9" s="240">
        <f>Data!C36</f>
        <v>-3</v>
      </c>
      <c r="J9" s="240">
        <f>Data!C82</f>
        <v>26</v>
      </c>
      <c r="K9" s="240"/>
      <c r="L9" s="240"/>
      <c r="M9" s="241"/>
      <c r="N9" s="236"/>
    </row>
    <row r="10" spans="1:14" ht="15.75">
      <c r="A10" s="280"/>
      <c r="B10" s="242">
        <v>5</v>
      </c>
      <c r="C10" s="243" t="s">
        <v>191</v>
      </c>
      <c r="D10" s="244" t="s">
        <v>55</v>
      </c>
      <c r="E10" s="245">
        <f>'Stats-MAC'!K9</f>
        <v>20</v>
      </c>
      <c r="F10" s="245">
        <f>Data!C60</f>
        <v>1</v>
      </c>
      <c r="G10" s="245">
        <f>Data!D60</f>
        <v>8</v>
      </c>
      <c r="H10" s="245">
        <f aca="true" t="shared" si="0" ref="H10:H26">SUM(F10:G10)</f>
        <v>9</v>
      </c>
      <c r="I10" s="245">
        <f>Data!C37</f>
        <v>8</v>
      </c>
      <c r="J10" s="245">
        <f>Data!C83</f>
        <v>12</v>
      </c>
      <c r="K10" s="245"/>
      <c r="L10" s="245"/>
      <c r="M10" s="246"/>
      <c r="N10" s="236"/>
    </row>
    <row r="11" spans="1:14" ht="15.75">
      <c r="A11" s="280"/>
      <c r="B11" s="242">
        <v>6</v>
      </c>
      <c r="C11" s="243" t="s">
        <v>190</v>
      </c>
      <c r="D11" s="244" t="s">
        <v>54</v>
      </c>
      <c r="E11" s="245">
        <f>'Stats-MAC'!K10</f>
        <v>27</v>
      </c>
      <c r="F11" s="245">
        <f>Data!C61</f>
        <v>2</v>
      </c>
      <c r="G11" s="245">
        <f>Data!D61</f>
        <v>5</v>
      </c>
      <c r="H11" s="245">
        <f t="shared" si="0"/>
        <v>7</v>
      </c>
      <c r="I11" s="245">
        <f>Data!C38</f>
        <v>12</v>
      </c>
      <c r="J11" s="245">
        <f>Data!C84</f>
        <v>58</v>
      </c>
      <c r="K11" s="245"/>
      <c r="L11" s="245"/>
      <c r="M11" s="246"/>
      <c r="N11" s="236"/>
    </row>
    <row r="12" spans="1:14" ht="15.75">
      <c r="A12" s="280"/>
      <c r="B12" s="242">
        <v>7</v>
      </c>
      <c r="C12" s="243" t="s">
        <v>192</v>
      </c>
      <c r="D12" s="244" t="s">
        <v>41</v>
      </c>
      <c r="E12" s="245">
        <f>'Stats-MAC'!K11</f>
        <v>26</v>
      </c>
      <c r="F12" s="245">
        <f>Data!C62</f>
        <v>19</v>
      </c>
      <c r="G12" s="245">
        <f>Data!D62</f>
        <v>21</v>
      </c>
      <c r="H12" s="245">
        <f t="shared" si="0"/>
        <v>40</v>
      </c>
      <c r="I12" s="245">
        <f>Data!C39</f>
        <v>33</v>
      </c>
      <c r="J12" s="245">
        <f>Data!C85</f>
        <v>10</v>
      </c>
      <c r="K12" s="245">
        <f>Data!E19</f>
        <v>22</v>
      </c>
      <c r="L12" s="245">
        <f>Data!F19</f>
        <v>22</v>
      </c>
      <c r="M12" s="247">
        <f>Data!C19</f>
        <v>0.5</v>
      </c>
      <c r="N12" s="236"/>
    </row>
    <row r="13" spans="1:14" ht="15.75">
      <c r="A13" s="280"/>
      <c r="B13" s="242">
        <v>8</v>
      </c>
      <c r="C13" s="243" t="s">
        <v>192</v>
      </c>
      <c r="D13" s="244" t="s">
        <v>42</v>
      </c>
      <c r="E13" s="245">
        <f>'Stats-MAC'!K12</f>
        <v>27</v>
      </c>
      <c r="F13" s="245">
        <f>Data!C63</f>
        <v>0</v>
      </c>
      <c r="G13" s="245">
        <f>Data!D63</f>
        <v>0</v>
      </c>
      <c r="H13" s="245">
        <f t="shared" si="0"/>
        <v>0</v>
      </c>
      <c r="I13" s="245">
        <f>Data!C40</f>
        <v>-10</v>
      </c>
      <c r="J13" s="245">
        <f>Data!C86</f>
        <v>0</v>
      </c>
      <c r="K13" s="245">
        <f>Data!E12</f>
        <v>1</v>
      </c>
      <c r="L13" s="245">
        <f>Data!F12</f>
        <v>0</v>
      </c>
      <c r="M13" s="247">
        <f>Data!C12</f>
        <v>1</v>
      </c>
      <c r="N13" s="236"/>
    </row>
    <row r="14" spans="1:14" ht="15.75">
      <c r="A14" s="280"/>
      <c r="B14" s="242">
        <v>9</v>
      </c>
      <c r="C14" s="243" t="s">
        <v>193</v>
      </c>
      <c r="D14" s="244" t="s">
        <v>56</v>
      </c>
      <c r="E14" s="245">
        <f>'Stats-MAC'!K13</f>
        <v>21</v>
      </c>
      <c r="F14" s="245">
        <f>Data!C64</f>
        <v>3</v>
      </c>
      <c r="G14" s="245">
        <f>Data!D64</f>
        <v>4</v>
      </c>
      <c r="H14" s="245">
        <f t="shared" si="0"/>
        <v>7</v>
      </c>
      <c r="I14" s="245">
        <f>Data!C41</f>
        <v>-10</v>
      </c>
      <c r="J14" s="245">
        <f>Data!C87</f>
        <v>16</v>
      </c>
      <c r="K14" s="245">
        <f>Data!E21</f>
        <v>2</v>
      </c>
      <c r="L14" s="245">
        <f>Data!F21</f>
        <v>5</v>
      </c>
      <c r="M14" s="247">
        <f>Data!C21</f>
        <v>0.2857142857142857</v>
      </c>
      <c r="N14" s="236"/>
    </row>
    <row r="15" spans="1:14" ht="15.75">
      <c r="A15" s="280"/>
      <c r="B15" s="242">
        <v>10</v>
      </c>
      <c r="C15" s="243" t="s">
        <v>194</v>
      </c>
      <c r="D15" s="244" t="s">
        <v>34</v>
      </c>
      <c r="E15" s="245">
        <f>'Stats-MAC'!K14</f>
        <v>27</v>
      </c>
      <c r="F15" s="245">
        <f>Data!C65</f>
        <v>14</v>
      </c>
      <c r="G15" s="245">
        <f>Data!D65</f>
        <v>19</v>
      </c>
      <c r="H15" s="245">
        <f t="shared" si="0"/>
        <v>33</v>
      </c>
      <c r="I15" s="245">
        <f>Data!C42</f>
        <v>33</v>
      </c>
      <c r="J15" s="245">
        <f>Data!C88</f>
        <v>2</v>
      </c>
      <c r="K15" s="245">
        <f>Data!E13</f>
        <v>372</v>
      </c>
      <c r="L15" s="245">
        <f>Data!F13</f>
        <v>211</v>
      </c>
      <c r="M15" s="247">
        <f>Data!C13</f>
        <v>0.6380789022298456</v>
      </c>
      <c r="N15" s="236"/>
    </row>
    <row r="16" spans="1:14" ht="15.75">
      <c r="A16" s="280"/>
      <c r="B16" s="242">
        <v>12</v>
      </c>
      <c r="C16" s="243" t="s">
        <v>191</v>
      </c>
      <c r="D16" s="244" t="s">
        <v>57</v>
      </c>
      <c r="E16" s="245">
        <f>'Stats-MAC'!K15</f>
        <v>23</v>
      </c>
      <c r="F16" s="245">
        <f>Data!C66</f>
        <v>1</v>
      </c>
      <c r="G16" s="245">
        <f>Data!D66</f>
        <v>8</v>
      </c>
      <c r="H16" s="245">
        <f t="shared" si="0"/>
        <v>9</v>
      </c>
      <c r="I16" s="245">
        <f>Data!C43</f>
        <v>-3</v>
      </c>
      <c r="J16" s="245">
        <f>Data!C89</f>
        <v>102</v>
      </c>
      <c r="K16" s="245">
        <f>Data!E22</f>
        <v>1</v>
      </c>
      <c r="L16" s="245">
        <f>Data!F22</f>
        <v>1</v>
      </c>
      <c r="M16" s="247">
        <f>Data!C22</f>
        <v>0.5</v>
      </c>
      <c r="N16" s="236"/>
    </row>
    <row r="17" spans="1:14" ht="15.75">
      <c r="A17" s="280"/>
      <c r="B17" s="242">
        <v>14</v>
      </c>
      <c r="C17" s="243" t="s">
        <v>193</v>
      </c>
      <c r="D17" s="244" t="s">
        <v>50</v>
      </c>
      <c r="E17" s="245">
        <f>'Stats-MAC'!K16</f>
        <v>27</v>
      </c>
      <c r="F17" s="245">
        <f>Data!C67</f>
        <v>0</v>
      </c>
      <c r="G17" s="245">
        <f>Data!D67</f>
        <v>0</v>
      </c>
      <c r="H17" s="245">
        <f t="shared" si="0"/>
        <v>0</v>
      </c>
      <c r="I17" s="245">
        <f>Data!C44</f>
        <v>-8</v>
      </c>
      <c r="J17" s="245">
        <f>Data!C90</f>
        <v>0</v>
      </c>
      <c r="K17" s="245"/>
      <c r="L17" s="245"/>
      <c r="M17" s="246"/>
      <c r="N17" s="236"/>
    </row>
    <row r="18" spans="1:14" ht="15.75">
      <c r="A18" s="280"/>
      <c r="B18" s="242">
        <v>15</v>
      </c>
      <c r="C18" s="243" t="s">
        <v>190</v>
      </c>
      <c r="D18" s="244" t="s">
        <v>52</v>
      </c>
      <c r="E18" s="245">
        <f>'Stats-MAC'!K17</f>
        <v>26</v>
      </c>
      <c r="F18" s="245">
        <f>Data!C68</f>
        <v>4</v>
      </c>
      <c r="G18" s="245">
        <f>Data!D68</f>
        <v>7</v>
      </c>
      <c r="H18" s="245">
        <f t="shared" si="0"/>
        <v>11</v>
      </c>
      <c r="I18" s="245">
        <f>Data!C45</f>
        <v>14</v>
      </c>
      <c r="J18" s="245">
        <f>Data!C91</f>
        <v>24</v>
      </c>
      <c r="K18" s="245"/>
      <c r="L18" s="245"/>
      <c r="M18" s="246"/>
      <c r="N18" s="236"/>
    </row>
    <row r="19" spans="1:14" ht="15.75">
      <c r="A19" s="280"/>
      <c r="B19" s="248">
        <v>16</v>
      </c>
      <c r="C19" s="249" t="s">
        <v>194</v>
      </c>
      <c r="D19" s="250" t="s">
        <v>36</v>
      </c>
      <c r="E19" s="245">
        <f>'Stats-MAC'!K18</f>
        <v>18</v>
      </c>
      <c r="F19" s="245">
        <f>Data!C69</f>
        <v>2</v>
      </c>
      <c r="G19" s="245">
        <f>Data!D69</f>
        <v>1</v>
      </c>
      <c r="H19" s="245">
        <f t="shared" si="0"/>
        <v>3</v>
      </c>
      <c r="I19" s="245">
        <f>Data!C46</f>
        <v>-5</v>
      </c>
      <c r="J19" s="245">
        <f>Data!C92</f>
        <v>16</v>
      </c>
      <c r="K19" s="245">
        <f>Data!E16</f>
        <v>24</v>
      </c>
      <c r="L19" s="245">
        <f>Data!F16</f>
        <v>22</v>
      </c>
      <c r="M19" s="247">
        <f>Data!C16</f>
        <v>0.5217391304347826</v>
      </c>
      <c r="N19" s="236"/>
    </row>
    <row r="20" spans="1:14" ht="15.75">
      <c r="A20" s="280"/>
      <c r="B20" s="242">
        <v>18</v>
      </c>
      <c r="C20" s="243" t="s">
        <v>192</v>
      </c>
      <c r="D20" s="244" t="s">
        <v>35</v>
      </c>
      <c r="E20" s="245">
        <f>'Stats-MAC'!K19</f>
        <v>27</v>
      </c>
      <c r="F20" s="245">
        <f>Data!C70</f>
        <v>5</v>
      </c>
      <c r="G20" s="245">
        <f>Data!D70</f>
        <v>12</v>
      </c>
      <c r="H20" s="245">
        <f t="shared" si="0"/>
        <v>17</v>
      </c>
      <c r="I20" s="245">
        <f>Data!C47</f>
        <v>-4</v>
      </c>
      <c r="J20" s="245">
        <f>Data!C93</f>
        <v>12</v>
      </c>
      <c r="K20" s="245">
        <f>Data!E15</f>
        <v>95</v>
      </c>
      <c r="L20" s="245">
        <f>Data!F15</f>
        <v>76</v>
      </c>
      <c r="M20" s="247">
        <f>Data!C15</f>
        <v>0.5555555555555556</v>
      </c>
      <c r="N20" s="236"/>
    </row>
    <row r="21" spans="1:14" ht="15.75">
      <c r="A21" s="280"/>
      <c r="B21" s="242">
        <v>19</v>
      </c>
      <c r="C21" s="243" t="s">
        <v>194</v>
      </c>
      <c r="D21" s="244" t="s">
        <v>39</v>
      </c>
      <c r="E21" s="245">
        <f>'Stats-MAC'!K20</f>
        <v>27</v>
      </c>
      <c r="F21" s="245">
        <f>Data!C71</f>
        <v>21</v>
      </c>
      <c r="G21" s="245">
        <f>Data!D71</f>
        <v>12</v>
      </c>
      <c r="H21" s="245">
        <f t="shared" si="0"/>
        <v>33</v>
      </c>
      <c r="I21" s="245">
        <f>Data!C48</f>
        <v>12</v>
      </c>
      <c r="J21" s="245">
        <f>Data!C94</f>
        <v>20</v>
      </c>
      <c r="K21" s="245">
        <f>Data!E14</f>
        <v>222</v>
      </c>
      <c r="L21" s="245">
        <f>Data!F14</f>
        <v>152</v>
      </c>
      <c r="M21" s="247">
        <f>Data!C14</f>
        <v>0.5935828877005348</v>
      </c>
      <c r="N21" s="236"/>
    </row>
    <row r="22" spans="1:14" ht="15.75">
      <c r="A22" s="280"/>
      <c r="B22" s="242">
        <v>21</v>
      </c>
      <c r="C22" s="243" t="s">
        <v>194</v>
      </c>
      <c r="D22" s="244" t="s">
        <v>38</v>
      </c>
      <c r="E22" s="245">
        <f>'Stats-MAC'!K21</f>
        <v>22</v>
      </c>
      <c r="F22" s="245">
        <f>Data!C72</f>
        <v>0</v>
      </c>
      <c r="G22" s="245">
        <f>Data!D72</f>
        <v>0</v>
      </c>
      <c r="H22" s="245">
        <f t="shared" si="0"/>
        <v>0</v>
      </c>
      <c r="I22" s="245">
        <f>Data!C49</f>
        <v>-11</v>
      </c>
      <c r="J22" s="245">
        <f>Data!C95</f>
        <v>8</v>
      </c>
      <c r="K22" s="245">
        <f>Data!E18</f>
        <v>76</v>
      </c>
      <c r="L22" s="245">
        <f>Data!F18</f>
        <v>64</v>
      </c>
      <c r="M22" s="247">
        <f>Data!C18</f>
        <v>0.5428571428571428</v>
      </c>
      <c r="N22" s="236"/>
    </row>
    <row r="23" spans="1:14" ht="15.75">
      <c r="A23" s="280"/>
      <c r="B23" s="242">
        <v>22</v>
      </c>
      <c r="C23" s="243" t="s">
        <v>193</v>
      </c>
      <c r="D23" s="244" t="s">
        <v>40</v>
      </c>
      <c r="E23" s="245">
        <f>'Stats-MAC'!K22</f>
        <v>26</v>
      </c>
      <c r="F23" s="245">
        <f>Data!C73</f>
        <v>29</v>
      </c>
      <c r="G23" s="245">
        <f>Data!D73</f>
        <v>20</v>
      </c>
      <c r="H23" s="245">
        <f t="shared" si="0"/>
        <v>49</v>
      </c>
      <c r="I23" s="245">
        <f>Data!C50</f>
        <v>38</v>
      </c>
      <c r="J23" s="245">
        <f>Data!C96</f>
        <v>10</v>
      </c>
      <c r="K23" s="245">
        <f>Data!E17</f>
        <v>62</v>
      </c>
      <c r="L23" s="245">
        <f>Data!F17</f>
        <v>72</v>
      </c>
      <c r="M23" s="247">
        <f>Data!C17</f>
        <v>0.4626865671641791</v>
      </c>
      <c r="N23" s="236"/>
    </row>
    <row r="24" spans="1:14" ht="15.75">
      <c r="A24" s="280"/>
      <c r="B24" s="248">
        <v>23</v>
      </c>
      <c r="C24" s="249" t="s">
        <v>191</v>
      </c>
      <c r="D24" s="250" t="s">
        <v>37</v>
      </c>
      <c r="E24" s="245">
        <f>'Stats-MAC'!K23</f>
        <v>2</v>
      </c>
      <c r="F24" s="245">
        <f>Data!C74</f>
        <v>0</v>
      </c>
      <c r="G24" s="245">
        <f>Data!D74</f>
        <v>0</v>
      </c>
      <c r="H24" s="245">
        <f t="shared" si="0"/>
        <v>0</v>
      </c>
      <c r="I24" s="245">
        <f>Data!C51</f>
        <v>-2</v>
      </c>
      <c r="J24" s="245">
        <f>Data!C97</f>
        <v>6</v>
      </c>
      <c r="K24" s="245">
        <v>0</v>
      </c>
      <c r="L24" s="245">
        <v>1</v>
      </c>
      <c r="M24" s="247">
        <f>Data!C23</f>
        <v>0</v>
      </c>
      <c r="N24" s="236"/>
    </row>
    <row r="25" spans="1:14" ht="15.75">
      <c r="A25" s="280"/>
      <c r="B25" s="242">
        <v>24</v>
      </c>
      <c r="C25" s="243" t="s">
        <v>191</v>
      </c>
      <c r="D25" s="244" t="s">
        <v>53</v>
      </c>
      <c r="E25" s="245">
        <f>'Stats-MAC'!K24</f>
        <v>27</v>
      </c>
      <c r="F25" s="245">
        <f>Data!C75</f>
        <v>0</v>
      </c>
      <c r="G25" s="245">
        <f>Data!D75</f>
        <v>6</v>
      </c>
      <c r="H25" s="245">
        <f t="shared" si="0"/>
        <v>6</v>
      </c>
      <c r="I25" s="245">
        <f>Data!C52</f>
        <v>11</v>
      </c>
      <c r="J25" s="245">
        <f>Data!C98</f>
        <v>82</v>
      </c>
      <c r="K25" s="245"/>
      <c r="L25" s="245"/>
      <c r="M25" s="246"/>
      <c r="N25" s="236"/>
    </row>
    <row r="26" spans="1:14" ht="16.5" thickBot="1">
      <c r="A26" s="280"/>
      <c r="B26" s="251">
        <v>27</v>
      </c>
      <c r="C26" s="252" t="s">
        <v>193</v>
      </c>
      <c r="D26" s="253" t="s">
        <v>43</v>
      </c>
      <c r="E26" s="254">
        <f>'Stats-MAC'!K25</f>
        <v>27</v>
      </c>
      <c r="F26" s="254">
        <f>Data!C76</f>
        <v>3</v>
      </c>
      <c r="G26" s="254">
        <f>Data!D76</f>
        <v>12</v>
      </c>
      <c r="H26" s="254">
        <f t="shared" si="0"/>
        <v>15</v>
      </c>
      <c r="I26" s="254">
        <f>Data!C53</f>
        <v>-5</v>
      </c>
      <c r="J26" s="254">
        <f>Data!C99</f>
        <v>2</v>
      </c>
      <c r="K26" s="254">
        <f>Data!E20</f>
        <v>7</v>
      </c>
      <c r="L26" s="254">
        <f>Data!F20</f>
        <v>6</v>
      </c>
      <c r="M26" s="255">
        <f>Data!C20</f>
        <v>0.5384615384615384</v>
      </c>
      <c r="N26" s="236"/>
    </row>
    <row r="27" spans="1:14" ht="11.25" customHeight="1" thickTop="1">
      <c r="A27" s="280"/>
      <c r="B27" s="276"/>
      <c r="C27" s="276"/>
      <c r="D27" s="277"/>
      <c r="E27" s="278"/>
      <c r="F27" s="278"/>
      <c r="G27" s="278"/>
      <c r="H27" s="278"/>
      <c r="I27" s="278"/>
      <c r="J27" s="278"/>
      <c r="K27" s="278"/>
      <c r="L27" s="278"/>
      <c r="M27" s="279"/>
      <c r="N27" s="236"/>
    </row>
    <row r="28" spans="1:14" ht="25.5" customHeight="1" thickBot="1">
      <c r="A28" s="317"/>
      <c r="B28" s="417" t="s">
        <v>174</v>
      </c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9"/>
      <c r="N28" s="318"/>
    </row>
    <row r="29" spans="1:14" ht="10.5" customHeight="1" thickBot="1" thickTop="1">
      <c r="A29" s="284"/>
      <c r="B29" s="266"/>
      <c r="C29" s="267"/>
      <c r="D29" s="268"/>
      <c r="E29" s="267"/>
      <c r="F29" s="267"/>
      <c r="G29" s="267"/>
      <c r="H29" s="267"/>
      <c r="I29" s="267"/>
      <c r="J29" s="267"/>
      <c r="K29" s="267"/>
      <c r="L29" s="267"/>
      <c r="M29" s="267"/>
      <c r="N29" s="275"/>
    </row>
    <row r="30" spans="1:14" ht="30" customHeight="1" thickBot="1" thickTop="1">
      <c r="A30" s="270"/>
      <c r="B30" s="256" t="s">
        <v>183</v>
      </c>
      <c r="C30" s="257" t="s">
        <v>182</v>
      </c>
      <c r="D30" s="257" t="s">
        <v>101</v>
      </c>
      <c r="E30" s="264" t="s">
        <v>104</v>
      </c>
      <c r="F30" s="264" t="s">
        <v>113</v>
      </c>
      <c r="G30" s="264" t="s">
        <v>114</v>
      </c>
      <c r="H30" s="264" t="s">
        <v>115</v>
      </c>
      <c r="I30" s="265" t="s">
        <v>117</v>
      </c>
      <c r="J30" s="264" t="s">
        <v>118</v>
      </c>
      <c r="K30" s="265" t="s">
        <v>187</v>
      </c>
      <c r="L30" s="264" t="s">
        <v>120</v>
      </c>
      <c r="M30" s="269" t="s">
        <v>116</v>
      </c>
      <c r="N30" s="270"/>
    </row>
    <row r="31" spans="1:14" ht="17.25" thickBot="1" thickTop="1">
      <c r="A31" s="270"/>
      <c r="B31" s="281">
        <v>1</v>
      </c>
      <c r="C31" s="238" t="s">
        <v>68</v>
      </c>
      <c r="D31" s="262" t="s">
        <v>0</v>
      </c>
      <c r="E31" s="240">
        <f>'Stats-MAC'!E39</f>
        <v>18</v>
      </c>
      <c r="F31" s="240">
        <f>'Stats-MAC'!G39</f>
        <v>6</v>
      </c>
      <c r="G31" s="240">
        <f>'Stats-MAC'!H39</f>
        <v>7</v>
      </c>
      <c r="H31" s="240">
        <f>'Stats-MAC'!I39</f>
        <v>2</v>
      </c>
      <c r="I31" s="240">
        <f>Data!F4</f>
        <v>46</v>
      </c>
      <c r="J31" s="286">
        <f>'Stats-MAC'!L39</f>
        <v>3.281118881118881</v>
      </c>
      <c r="K31" s="240">
        <f>Data!E4</f>
        <v>507</v>
      </c>
      <c r="L31" s="287">
        <f>Data!C4</f>
        <v>0.9168173598553345</v>
      </c>
      <c r="M31" s="288">
        <v>0</v>
      </c>
      <c r="N31" s="270"/>
    </row>
    <row r="32" spans="1:14" ht="17.25" thickBot="1" thickTop="1">
      <c r="A32" s="270"/>
      <c r="B32" s="282">
        <v>30</v>
      </c>
      <c r="C32" s="243" t="s">
        <v>68</v>
      </c>
      <c r="D32" s="263" t="s">
        <v>64</v>
      </c>
      <c r="E32" s="245">
        <f>'Stats-MAC'!E40</f>
        <v>12</v>
      </c>
      <c r="F32" s="240">
        <f>'Stats-MAC'!G40</f>
        <v>4</v>
      </c>
      <c r="G32" s="240">
        <f>'Stats-MAC'!H40</f>
        <v>4</v>
      </c>
      <c r="H32" s="240">
        <f>'Stats-MAC'!I40</f>
        <v>0</v>
      </c>
      <c r="I32" s="240">
        <f>Data!F5</f>
        <v>47</v>
      </c>
      <c r="J32" s="286">
        <f>'Stats-MAC'!L40</f>
        <v>4.574427480916031</v>
      </c>
      <c r="K32" s="240">
        <f>Data!E5</f>
        <v>368</v>
      </c>
      <c r="L32" s="287">
        <f>Data!C5</f>
        <v>0.8867469879518072</v>
      </c>
      <c r="M32" s="288">
        <v>1</v>
      </c>
      <c r="N32" s="270"/>
    </row>
    <row r="33" spans="1:14" ht="17.25" thickBot="1" thickTop="1">
      <c r="A33" s="270"/>
      <c r="B33" s="283">
        <v>31</v>
      </c>
      <c r="C33" s="271" t="s">
        <v>68</v>
      </c>
      <c r="D33" s="272" t="s">
        <v>1</v>
      </c>
      <c r="E33" s="273">
        <f>'Stats-MAC'!E41</f>
        <v>4</v>
      </c>
      <c r="F33" s="240">
        <f>'Stats-MAC'!G41</f>
        <v>1</v>
      </c>
      <c r="G33" s="240">
        <f>'Stats-MAC'!H41</f>
        <v>2</v>
      </c>
      <c r="H33" s="240">
        <f>'Stats-MAC'!I41</f>
        <v>1</v>
      </c>
      <c r="I33" s="240">
        <f>Data!F6</f>
        <v>17</v>
      </c>
      <c r="J33" s="286">
        <f>'Stats-MAC'!L41</f>
        <v>6.375</v>
      </c>
      <c r="K33" s="240">
        <f>Data!E6</f>
        <v>81</v>
      </c>
      <c r="L33" s="287">
        <f>Data!C6</f>
        <v>0.826530612244898</v>
      </c>
      <c r="M33" s="289">
        <v>0</v>
      </c>
      <c r="N33" s="270"/>
    </row>
    <row r="34" spans="1:14" ht="9" customHeight="1" thickBot="1" thickTop="1">
      <c r="A34" s="285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74"/>
    </row>
    <row r="35" ht="15.75" thickTop="1"/>
  </sheetData>
  <sheetProtection/>
  <mergeCells count="4">
    <mergeCell ref="E2:H2"/>
    <mergeCell ref="I2:L2"/>
    <mergeCell ref="B6:M6"/>
    <mergeCell ref="B28:M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26" sqref="B26"/>
    </sheetView>
  </sheetViews>
  <sheetFormatPr defaultColWidth="9.140625" defaultRowHeight="15"/>
  <cols>
    <col min="2" max="2" width="23.28125" style="0" customWidth="1"/>
  </cols>
  <sheetData>
    <row r="1" spans="1:4" ht="24.75" customHeight="1">
      <c r="A1" s="421"/>
      <c r="B1" s="422"/>
      <c r="C1" s="422"/>
      <c r="D1" s="423"/>
    </row>
    <row r="2" spans="1:4" ht="15.75">
      <c r="A2" s="17">
        <v>30</v>
      </c>
      <c r="B2" s="21" t="s">
        <v>64</v>
      </c>
      <c r="C2" s="410" t="s">
        <v>177</v>
      </c>
      <c r="D2" s="382"/>
    </row>
    <row r="3" spans="1:4" ht="15.75">
      <c r="A3" s="17">
        <v>1</v>
      </c>
      <c r="B3" s="21" t="s">
        <v>0</v>
      </c>
      <c r="C3" s="420" t="s">
        <v>178</v>
      </c>
      <c r="D3" s="410"/>
    </row>
    <row r="4" spans="1:4" ht="18.75">
      <c r="A4" s="17">
        <v>5</v>
      </c>
      <c r="B4" s="43" t="s">
        <v>55</v>
      </c>
      <c r="C4" s="424" t="s">
        <v>179</v>
      </c>
      <c r="D4" s="387"/>
    </row>
    <row r="5" spans="1:4" ht="18.75">
      <c r="A5" s="17">
        <v>19</v>
      </c>
      <c r="B5" s="21" t="s">
        <v>39</v>
      </c>
      <c r="C5" s="425" t="s">
        <v>196</v>
      </c>
      <c r="D5" s="411"/>
    </row>
    <row r="6" spans="1:4" ht="18.75">
      <c r="A6" s="17">
        <v>10</v>
      </c>
      <c r="B6" s="21" t="s">
        <v>34</v>
      </c>
      <c r="C6" s="372" t="s">
        <v>73</v>
      </c>
      <c r="D6" s="372"/>
    </row>
    <row r="7" spans="1:4" ht="18.75">
      <c r="A7" s="349">
        <v>22</v>
      </c>
      <c r="B7" s="43" t="s">
        <v>40</v>
      </c>
      <c r="C7" s="370" t="s">
        <v>203</v>
      </c>
      <c r="D7" s="370"/>
    </row>
    <row r="8" spans="1:4" ht="18.75">
      <c r="A8" s="17">
        <v>24</v>
      </c>
      <c r="B8" s="43" t="s">
        <v>53</v>
      </c>
      <c r="C8" s="412" t="s">
        <v>235</v>
      </c>
      <c r="D8" s="412"/>
    </row>
  </sheetData>
  <sheetProtection/>
  <mergeCells count="8">
    <mergeCell ref="C8:D8"/>
    <mergeCell ref="C7:D7"/>
    <mergeCell ref="C2:D2"/>
    <mergeCell ref="C3:D3"/>
    <mergeCell ref="A1:D1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4">
      <selection activeCell="F35" sqref="F35"/>
    </sheetView>
  </sheetViews>
  <sheetFormatPr defaultColWidth="9.140625" defaultRowHeight="15"/>
  <cols>
    <col min="1" max="1" width="7.28125" style="93" customWidth="1"/>
    <col min="2" max="2" width="19.7109375" style="93" customWidth="1"/>
    <col min="3" max="3" width="9.8515625" style="93" customWidth="1"/>
    <col min="4" max="4" width="13.7109375" style="93" customWidth="1"/>
    <col min="5" max="5" width="9.7109375" style="93" customWidth="1"/>
    <col min="6" max="6" width="7.7109375" style="93" customWidth="1"/>
    <col min="7" max="7" width="7.7109375" style="94" customWidth="1"/>
    <col min="8" max="8" width="8.8515625" style="94" customWidth="1"/>
    <col min="9" max="9" width="8.7109375" style="94" customWidth="1"/>
    <col min="10" max="10" width="9.7109375" style="94" customWidth="1"/>
    <col min="11" max="12" width="7.7109375" style="94" customWidth="1"/>
    <col min="13" max="13" width="8.7109375" style="93" customWidth="1"/>
    <col min="14" max="16384" width="9.140625" style="93" customWidth="1"/>
  </cols>
  <sheetData>
    <row r="1" spans="1:8" ht="15.75">
      <c r="A1" s="92" t="s">
        <v>91</v>
      </c>
      <c r="E1" s="359">
        <v>40558</v>
      </c>
      <c r="F1" s="360"/>
      <c r="H1" s="95" t="s">
        <v>92</v>
      </c>
    </row>
    <row r="2" spans="1:6" ht="15.75">
      <c r="A2" s="92" t="s">
        <v>93</v>
      </c>
      <c r="E2" s="96" t="s">
        <v>94</v>
      </c>
      <c r="F2" s="97"/>
    </row>
    <row r="3" spans="1:6" ht="15.75">
      <c r="A3" s="92" t="s">
        <v>95</v>
      </c>
      <c r="E3" s="98" t="s">
        <v>96</v>
      </c>
      <c r="F3" s="97"/>
    </row>
    <row r="4" spans="1:5" ht="15.75">
      <c r="A4" s="99"/>
      <c r="E4" s="100"/>
    </row>
    <row r="5" spans="1:14" ht="15.75">
      <c r="A5" s="99" t="s">
        <v>97</v>
      </c>
      <c r="F5" s="361" t="s">
        <v>98</v>
      </c>
      <c r="G5" s="362"/>
      <c r="H5" s="362"/>
      <c r="I5" s="363"/>
      <c r="J5" s="101"/>
      <c r="K5" s="364" t="s">
        <v>99</v>
      </c>
      <c r="L5" s="365"/>
      <c r="M5" s="365"/>
      <c r="N5" s="365"/>
    </row>
    <row r="6" spans="1:14" s="108" customFormat="1" ht="26.25" thickBot="1">
      <c r="A6" s="102" t="s">
        <v>100</v>
      </c>
      <c r="B6" s="103" t="s">
        <v>101</v>
      </c>
      <c r="C6" s="104" t="s">
        <v>102</v>
      </c>
      <c r="D6" s="104" t="s">
        <v>103</v>
      </c>
      <c r="E6" s="104"/>
      <c r="F6" s="205" t="s">
        <v>104</v>
      </c>
      <c r="G6" s="104" t="s">
        <v>65</v>
      </c>
      <c r="H6" s="104" t="s">
        <v>66</v>
      </c>
      <c r="I6" s="105" t="s">
        <v>90</v>
      </c>
      <c r="J6" s="106"/>
      <c r="K6" s="205" t="s">
        <v>104</v>
      </c>
      <c r="L6" s="104" t="s">
        <v>65</v>
      </c>
      <c r="M6" s="104" t="s">
        <v>66</v>
      </c>
      <c r="N6" s="107" t="s">
        <v>90</v>
      </c>
    </row>
    <row r="7" spans="1:24" ht="13.5" thickTop="1">
      <c r="A7" s="109">
        <v>1</v>
      </c>
      <c r="B7" s="110" t="s">
        <v>105</v>
      </c>
      <c r="C7" s="109" t="s">
        <v>81</v>
      </c>
      <c r="D7" s="111" t="s">
        <v>82</v>
      </c>
      <c r="E7" s="112"/>
      <c r="F7" s="113">
        <v>6</v>
      </c>
      <c r="G7" s="181">
        <f>Data!C58</f>
        <v>0</v>
      </c>
      <c r="H7" s="181">
        <f>Data!D58</f>
        <v>1</v>
      </c>
      <c r="I7" s="114">
        <f aca="true" t="shared" si="0" ref="I7:I30">(G7+H7)</f>
        <v>1</v>
      </c>
      <c r="J7" s="115"/>
      <c r="K7" s="113">
        <v>12</v>
      </c>
      <c r="L7" s="113">
        <f>Data!C58</f>
        <v>0</v>
      </c>
      <c r="M7" s="113">
        <f>Data!D58</f>
        <v>1</v>
      </c>
      <c r="N7" s="116">
        <f aca="true" t="shared" si="1" ref="N7:N30">(L7+M7)</f>
        <v>1</v>
      </c>
      <c r="W7" s="117"/>
      <c r="X7" s="117"/>
    </row>
    <row r="8" spans="1:14" ht="12.75">
      <c r="A8" s="118">
        <v>4</v>
      </c>
      <c r="B8" s="119" t="s">
        <v>51</v>
      </c>
      <c r="C8" s="118" t="s">
        <v>83</v>
      </c>
      <c r="D8" s="120" t="s">
        <v>84</v>
      </c>
      <c r="E8" s="121"/>
      <c r="F8" s="122">
        <v>7</v>
      </c>
      <c r="G8" s="122">
        <f>Data!BK59</f>
        <v>0</v>
      </c>
      <c r="H8" s="122">
        <f>Data!BL59</f>
        <v>4</v>
      </c>
      <c r="I8" s="123">
        <f t="shared" si="0"/>
        <v>4</v>
      </c>
      <c r="J8" s="124"/>
      <c r="K8" s="122">
        <v>17</v>
      </c>
      <c r="L8" s="122">
        <f>Data!C59</f>
        <v>0</v>
      </c>
      <c r="M8" s="122">
        <f>Data!D59</f>
        <v>8</v>
      </c>
      <c r="N8" s="125">
        <f t="shared" si="1"/>
        <v>8</v>
      </c>
    </row>
    <row r="9" spans="1:14" ht="12.75">
      <c r="A9" s="118">
        <v>5</v>
      </c>
      <c r="B9" s="119" t="s">
        <v>55</v>
      </c>
      <c r="C9" s="118" t="s">
        <v>83</v>
      </c>
      <c r="D9" s="120" t="s">
        <v>84</v>
      </c>
      <c r="E9" s="126"/>
      <c r="F9" s="127">
        <v>4</v>
      </c>
      <c r="G9" s="122">
        <f>Data!BK60</f>
        <v>1</v>
      </c>
      <c r="H9" s="122">
        <f>Data!BL60</f>
        <v>2</v>
      </c>
      <c r="I9" s="123">
        <f t="shared" si="0"/>
        <v>3</v>
      </c>
      <c r="J9" s="124"/>
      <c r="K9" s="122">
        <v>11</v>
      </c>
      <c r="L9" s="122">
        <f>Data!C60</f>
        <v>1</v>
      </c>
      <c r="M9" s="122">
        <f>Data!D60</f>
        <v>8</v>
      </c>
      <c r="N9" s="125">
        <f t="shared" si="1"/>
        <v>9</v>
      </c>
    </row>
    <row r="10" spans="1:14" ht="12.75">
      <c r="A10" s="118">
        <v>6</v>
      </c>
      <c r="B10" s="119" t="s">
        <v>54</v>
      </c>
      <c r="C10" s="118" t="s">
        <v>85</v>
      </c>
      <c r="D10" s="120" t="s">
        <v>86</v>
      </c>
      <c r="E10" s="126"/>
      <c r="F10" s="127">
        <v>7</v>
      </c>
      <c r="G10" s="122">
        <f>Data!BK61</f>
        <v>0</v>
      </c>
      <c r="H10" s="122">
        <f>Data!BL61</f>
        <v>1</v>
      </c>
      <c r="I10" s="123">
        <f t="shared" si="0"/>
        <v>1</v>
      </c>
      <c r="J10" s="124"/>
      <c r="K10" s="122">
        <v>17</v>
      </c>
      <c r="L10" s="122">
        <f>Data!C61</f>
        <v>2</v>
      </c>
      <c r="M10" s="122">
        <f>Data!D61</f>
        <v>5</v>
      </c>
      <c r="N10" s="125">
        <f t="shared" si="1"/>
        <v>7</v>
      </c>
    </row>
    <row r="11" spans="1:14" ht="12.75">
      <c r="A11" s="118">
        <v>7</v>
      </c>
      <c r="B11" s="119" t="s">
        <v>41</v>
      </c>
      <c r="C11" s="118" t="s">
        <v>85</v>
      </c>
      <c r="D11" s="120" t="s">
        <v>82</v>
      </c>
      <c r="E11" s="126"/>
      <c r="F11" s="127">
        <v>7</v>
      </c>
      <c r="G11" s="122">
        <f>Data!BK62</f>
        <v>8</v>
      </c>
      <c r="H11" s="122">
        <f>Data!BL62</f>
        <v>9</v>
      </c>
      <c r="I11" s="123">
        <f t="shared" si="0"/>
        <v>17</v>
      </c>
      <c r="J11" s="124"/>
      <c r="K11" s="122">
        <v>17</v>
      </c>
      <c r="L11" s="122">
        <f>Data!C62</f>
        <v>19</v>
      </c>
      <c r="M11" s="122">
        <f>Data!D62</f>
        <v>21</v>
      </c>
      <c r="N11" s="125">
        <f t="shared" si="1"/>
        <v>40</v>
      </c>
    </row>
    <row r="12" spans="1:14" ht="12.75">
      <c r="A12" s="118">
        <v>8</v>
      </c>
      <c r="B12" s="119" t="s">
        <v>42</v>
      </c>
      <c r="C12" s="118" t="s">
        <v>85</v>
      </c>
      <c r="D12" s="120" t="s">
        <v>87</v>
      </c>
      <c r="E12" s="126"/>
      <c r="F12" s="127">
        <v>7</v>
      </c>
      <c r="G12" s="122">
        <f>Data!BK63</f>
        <v>0</v>
      </c>
      <c r="H12" s="122">
        <f>Data!BL63</f>
        <v>0</v>
      </c>
      <c r="I12" s="123">
        <f t="shared" si="0"/>
        <v>0</v>
      </c>
      <c r="J12" s="124"/>
      <c r="K12" s="122">
        <v>17</v>
      </c>
      <c r="L12" s="122">
        <f>Data!C63</f>
        <v>0</v>
      </c>
      <c r="M12" s="122">
        <f>Data!D63</f>
        <v>0</v>
      </c>
      <c r="N12" s="125">
        <f t="shared" si="1"/>
        <v>0</v>
      </c>
    </row>
    <row r="13" spans="1:14" ht="12.75">
      <c r="A13" s="118">
        <v>9</v>
      </c>
      <c r="B13" s="119" t="s">
        <v>56</v>
      </c>
      <c r="C13" s="118" t="s">
        <v>83</v>
      </c>
      <c r="D13" s="120" t="s">
        <v>82</v>
      </c>
      <c r="E13" s="126"/>
      <c r="F13" s="127">
        <v>3</v>
      </c>
      <c r="G13" s="122">
        <f>Data!BK64</f>
        <v>0</v>
      </c>
      <c r="H13" s="122">
        <f>Data!BL64</f>
        <v>0</v>
      </c>
      <c r="I13" s="123">
        <f t="shared" si="0"/>
        <v>0</v>
      </c>
      <c r="J13" s="124"/>
      <c r="K13" s="122">
        <v>13</v>
      </c>
      <c r="L13" s="122">
        <f>Data!C64</f>
        <v>3</v>
      </c>
      <c r="M13" s="122">
        <f>Data!D64</f>
        <v>4</v>
      </c>
      <c r="N13" s="125">
        <f t="shared" si="1"/>
        <v>7</v>
      </c>
    </row>
    <row r="14" spans="1:14" ht="12.75">
      <c r="A14" s="118">
        <v>10</v>
      </c>
      <c r="B14" s="119" t="s">
        <v>34</v>
      </c>
      <c r="C14" s="118" t="s">
        <v>85</v>
      </c>
      <c r="D14" s="120" t="s">
        <v>82</v>
      </c>
      <c r="E14" s="126"/>
      <c r="F14" s="127">
        <v>7</v>
      </c>
      <c r="G14" s="122">
        <f>Data!BK65</f>
        <v>6</v>
      </c>
      <c r="H14" s="122">
        <f>Data!BL65</f>
        <v>9</v>
      </c>
      <c r="I14" s="123">
        <f t="shared" si="0"/>
        <v>15</v>
      </c>
      <c r="J14" s="124"/>
      <c r="K14" s="122">
        <v>17</v>
      </c>
      <c r="L14" s="122">
        <f>Data!C65</f>
        <v>14</v>
      </c>
      <c r="M14" s="122">
        <f>Data!D65</f>
        <v>19</v>
      </c>
      <c r="N14" s="125">
        <f t="shared" si="1"/>
        <v>33</v>
      </c>
    </row>
    <row r="15" spans="1:14" ht="12.75">
      <c r="A15" s="118">
        <v>12</v>
      </c>
      <c r="B15" s="119" t="s">
        <v>57</v>
      </c>
      <c r="C15" s="118" t="s">
        <v>83</v>
      </c>
      <c r="D15" s="120" t="s">
        <v>84</v>
      </c>
      <c r="E15" s="126"/>
      <c r="F15" s="127">
        <v>7</v>
      </c>
      <c r="G15" s="122">
        <f>Data!BK66</f>
        <v>1</v>
      </c>
      <c r="H15" s="122">
        <f>Data!BL66</f>
        <v>7</v>
      </c>
      <c r="I15" s="123">
        <f t="shared" si="0"/>
        <v>8</v>
      </c>
      <c r="J15" s="124"/>
      <c r="K15" s="122">
        <v>15</v>
      </c>
      <c r="L15" s="122">
        <f>Data!C66</f>
        <v>1</v>
      </c>
      <c r="M15" s="122">
        <f>Data!D66</f>
        <v>8</v>
      </c>
      <c r="N15" s="125">
        <f t="shared" si="1"/>
        <v>9</v>
      </c>
    </row>
    <row r="16" spans="1:14" ht="12.75">
      <c r="A16" s="118">
        <v>14</v>
      </c>
      <c r="B16" s="119" t="s">
        <v>106</v>
      </c>
      <c r="C16" s="118" t="s">
        <v>85</v>
      </c>
      <c r="D16" s="120" t="s">
        <v>86</v>
      </c>
      <c r="E16" s="126"/>
      <c r="F16" s="127">
        <v>7</v>
      </c>
      <c r="G16" s="122">
        <f>Data!BK67</f>
        <v>0</v>
      </c>
      <c r="H16" s="122">
        <f>Data!BL67</f>
        <v>0</v>
      </c>
      <c r="I16" s="123">
        <f t="shared" si="0"/>
        <v>0</v>
      </c>
      <c r="J16" s="124"/>
      <c r="K16" s="122">
        <v>17</v>
      </c>
      <c r="L16" s="122">
        <f>Data!C67</f>
        <v>0</v>
      </c>
      <c r="M16" s="122">
        <f>Data!D67</f>
        <v>0</v>
      </c>
      <c r="N16" s="125">
        <f t="shared" si="1"/>
        <v>0</v>
      </c>
    </row>
    <row r="17" spans="1:14" ht="12.75">
      <c r="A17" s="118">
        <v>15</v>
      </c>
      <c r="B17" s="119" t="s">
        <v>52</v>
      </c>
      <c r="C17" s="118" t="s">
        <v>83</v>
      </c>
      <c r="D17" s="120" t="s">
        <v>82</v>
      </c>
      <c r="E17" s="126"/>
      <c r="F17" s="127">
        <v>7</v>
      </c>
      <c r="G17" s="122">
        <f>Data!BK68</f>
        <v>1</v>
      </c>
      <c r="H17" s="122">
        <f>Data!BL68</f>
        <v>3</v>
      </c>
      <c r="I17" s="123">
        <f t="shared" si="0"/>
        <v>4</v>
      </c>
      <c r="J17" s="124"/>
      <c r="K17" s="122">
        <v>16</v>
      </c>
      <c r="L17" s="122">
        <f>Data!C68</f>
        <v>4</v>
      </c>
      <c r="M17" s="122">
        <f>Data!D68</f>
        <v>7</v>
      </c>
      <c r="N17" s="125">
        <f t="shared" si="1"/>
        <v>11</v>
      </c>
    </row>
    <row r="18" spans="1:14" ht="12.75">
      <c r="A18" s="118">
        <v>16</v>
      </c>
      <c r="B18" s="119" t="s">
        <v>36</v>
      </c>
      <c r="C18" s="118" t="s">
        <v>85</v>
      </c>
      <c r="D18" s="120" t="s">
        <v>86</v>
      </c>
      <c r="E18" s="126"/>
      <c r="F18" s="127">
        <v>7</v>
      </c>
      <c r="G18" s="122">
        <f>Data!BK69</f>
        <v>0</v>
      </c>
      <c r="H18" s="122">
        <f>Data!BL69</f>
        <v>0</v>
      </c>
      <c r="I18" s="123">
        <f t="shared" si="0"/>
        <v>0</v>
      </c>
      <c r="J18" s="124"/>
      <c r="K18" s="122">
        <v>17</v>
      </c>
      <c r="L18" s="122">
        <f>Data!C69</f>
        <v>2</v>
      </c>
      <c r="M18" s="122">
        <f>Data!D69</f>
        <v>1</v>
      </c>
      <c r="N18" s="125">
        <f t="shared" si="1"/>
        <v>3</v>
      </c>
    </row>
    <row r="19" spans="1:14" ht="12.75">
      <c r="A19" s="118">
        <v>18</v>
      </c>
      <c r="B19" s="119" t="s">
        <v>35</v>
      </c>
      <c r="C19" s="118" t="s">
        <v>85</v>
      </c>
      <c r="D19" s="120" t="s">
        <v>86</v>
      </c>
      <c r="E19" s="126"/>
      <c r="F19" s="127">
        <v>7</v>
      </c>
      <c r="G19" s="122">
        <f>Data!BK70</f>
        <v>2</v>
      </c>
      <c r="H19" s="122">
        <f>Data!BL70</f>
        <v>2</v>
      </c>
      <c r="I19" s="123">
        <f t="shared" si="0"/>
        <v>4</v>
      </c>
      <c r="J19" s="124"/>
      <c r="K19" s="122">
        <v>17</v>
      </c>
      <c r="L19" s="122">
        <f>Data!C70</f>
        <v>5</v>
      </c>
      <c r="M19" s="122">
        <f>Data!D70</f>
        <v>12</v>
      </c>
      <c r="N19" s="125">
        <f t="shared" si="1"/>
        <v>17</v>
      </c>
    </row>
    <row r="20" spans="1:14" ht="12.75">
      <c r="A20" s="118">
        <v>19</v>
      </c>
      <c r="B20" s="119" t="s">
        <v>39</v>
      </c>
      <c r="C20" s="118" t="s">
        <v>85</v>
      </c>
      <c r="D20" s="120" t="s">
        <v>84</v>
      </c>
      <c r="E20" s="126"/>
      <c r="F20" s="127">
        <v>7</v>
      </c>
      <c r="G20" s="122">
        <f>Data!BK71</f>
        <v>8</v>
      </c>
      <c r="H20" s="122">
        <f>Data!BL71</f>
        <v>6</v>
      </c>
      <c r="I20" s="123">
        <f t="shared" si="0"/>
        <v>14</v>
      </c>
      <c r="J20" s="124"/>
      <c r="K20" s="122">
        <v>17</v>
      </c>
      <c r="L20" s="122">
        <f>Data!C71</f>
        <v>21</v>
      </c>
      <c r="M20" s="122">
        <f>Data!D71</f>
        <v>12</v>
      </c>
      <c r="N20" s="125">
        <f t="shared" si="1"/>
        <v>33</v>
      </c>
    </row>
    <row r="21" spans="1:14" ht="12.75">
      <c r="A21" s="118">
        <v>21</v>
      </c>
      <c r="B21" s="119" t="s">
        <v>38</v>
      </c>
      <c r="C21" s="118" t="s">
        <v>85</v>
      </c>
      <c r="D21" s="120" t="s">
        <v>86</v>
      </c>
      <c r="E21" s="126"/>
      <c r="F21" s="127">
        <v>4</v>
      </c>
      <c r="G21" s="122">
        <f>Data!BK72</f>
        <v>0</v>
      </c>
      <c r="H21" s="122">
        <f>Data!BL72</f>
        <v>0</v>
      </c>
      <c r="I21" s="123">
        <f t="shared" si="0"/>
        <v>0</v>
      </c>
      <c r="J21" s="124"/>
      <c r="K21" s="122">
        <v>12</v>
      </c>
      <c r="L21" s="122">
        <f>Data!C72</f>
        <v>0</v>
      </c>
      <c r="M21" s="122">
        <f>Data!D72</f>
        <v>0</v>
      </c>
      <c r="N21" s="125">
        <f t="shared" si="1"/>
        <v>0</v>
      </c>
    </row>
    <row r="22" spans="1:14" ht="12.75">
      <c r="A22" s="118">
        <v>22</v>
      </c>
      <c r="B22" s="119" t="s">
        <v>107</v>
      </c>
      <c r="C22" s="118" t="s">
        <v>85</v>
      </c>
      <c r="D22" s="120" t="s">
        <v>84</v>
      </c>
      <c r="E22" s="126"/>
      <c r="F22" s="127">
        <v>7</v>
      </c>
      <c r="G22" s="122">
        <f>Data!BK73</f>
        <v>8</v>
      </c>
      <c r="H22" s="122">
        <f>Data!BL73</f>
        <v>6</v>
      </c>
      <c r="I22" s="123">
        <f t="shared" si="0"/>
        <v>14</v>
      </c>
      <c r="J22" s="124"/>
      <c r="K22" s="122">
        <v>16</v>
      </c>
      <c r="L22" s="122">
        <f>Data!C73</f>
        <v>29</v>
      </c>
      <c r="M22" s="122">
        <f>Data!D73</f>
        <v>20</v>
      </c>
      <c r="N22" s="125">
        <f t="shared" si="1"/>
        <v>49</v>
      </c>
    </row>
    <row r="23" spans="1:14" ht="12.75">
      <c r="A23" s="118">
        <v>23</v>
      </c>
      <c r="B23" s="119" t="s">
        <v>37</v>
      </c>
      <c r="C23" s="118" t="s">
        <v>85</v>
      </c>
      <c r="D23" s="120" t="s">
        <v>84</v>
      </c>
      <c r="E23" s="126"/>
      <c r="F23" s="127">
        <v>0</v>
      </c>
      <c r="G23" s="122">
        <f>Data!BK74</f>
        <v>0</v>
      </c>
      <c r="H23" s="122">
        <f>Data!BL74</f>
        <v>0</v>
      </c>
      <c r="I23" s="123">
        <f t="shared" si="0"/>
        <v>0</v>
      </c>
      <c r="J23" s="124"/>
      <c r="K23" s="122">
        <v>2</v>
      </c>
      <c r="L23" s="122">
        <f>Data!C74</f>
        <v>0</v>
      </c>
      <c r="M23" s="122">
        <f>Data!D74</f>
        <v>0</v>
      </c>
      <c r="N23" s="125">
        <f t="shared" si="1"/>
        <v>0</v>
      </c>
    </row>
    <row r="24" spans="1:14" ht="12.75">
      <c r="A24" s="118">
        <v>24</v>
      </c>
      <c r="B24" s="119" t="s">
        <v>53</v>
      </c>
      <c r="C24" s="118" t="s">
        <v>83</v>
      </c>
      <c r="D24" s="120" t="s">
        <v>82</v>
      </c>
      <c r="E24" s="126"/>
      <c r="F24" s="127">
        <v>7</v>
      </c>
      <c r="G24" s="122">
        <f>Data!BK75</f>
        <v>0</v>
      </c>
      <c r="H24" s="122">
        <f>Data!BL75</f>
        <v>0</v>
      </c>
      <c r="I24" s="123">
        <f t="shared" si="0"/>
        <v>0</v>
      </c>
      <c r="J24" s="124"/>
      <c r="K24" s="122">
        <v>17</v>
      </c>
      <c r="L24" s="122">
        <f>Data!C75</f>
        <v>0</v>
      </c>
      <c r="M24" s="122">
        <f>Data!D75</f>
        <v>6</v>
      </c>
      <c r="N24" s="125">
        <f t="shared" si="1"/>
        <v>6</v>
      </c>
    </row>
    <row r="25" spans="1:14" ht="12.75">
      <c r="A25" s="118">
        <v>27</v>
      </c>
      <c r="B25" s="119" t="s">
        <v>108</v>
      </c>
      <c r="C25" s="118" t="s">
        <v>85</v>
      </c>
      <c r="D25" s="120" t="s">
        <v>86</v>
      </c>
      <c r="E25" s="126"/>
      <c r="F25" s="127">
        <v>7</v>
      </c>
      <c r="G25" s="122">
        <f>Data!BK76</f>
        <v>1</v>
      </c>
      <c r="H25" s="122">
        <f>Data!BL76</f>
        <v>3</v>
      </c>
      <c r="I25" s="123">
        <f t="shared" si="0"/>
        <v>4</v>
      </c>
      <c r="J25" s="124"/>
      <c r="K25" s="122">
        <v>17</v>
      </c>
      <c r="L25" s="122">
        <f>Data!C76</f>
        <v>3</v>
      </c>
      <c r="M25" s="122">
        <f>Data!D76</f>
        <v>12</v>
      </c>
      <c r="N25" s="125">
        <f t="shared" si="1"/>
        <v>15</v>
      </c>
    </row>
    <row r="26" spans="1:14" ht="12.75">
      <c r="A26" s="118">
        <v>30</v>
      </c>
      <c r="B26" s="119" t="s">
        <v>109</v>
      </c>
      <c r="C26" s="118" t="s">
        <v>81</v>
      </c>
      <c r="D26" s="120" t="s">
        <v>88</v>
      </c>
      <c r="E26" s="126"/>
      <c r="F26" s="127">
        <v>3</v>
      </c>
      <c r="G26" s="122">
        <f>Data!BK77</f>
        <v>0</v>
      </c>
      <c r="H26" s="122">
        <f>Data!BL77</f>
        <v>0</v>
      </c>
      <c r="I26" s="123">
        <f t="shared" si="0"/>
        <v>0</v>
      </c>
      <c r="J26" s="124"/>
      <c r="K26" s="122">
        <v>10</v>
      </c>
      <c r="L26" s="122">
        <f>Data!C77</f>
        <v>0</v>
      </c>
      <c r="M26" s="122">
        <f>Data!D77</f>
        <v>1</v>
      </c>
      <c r="N26" s="125">
        <f t="shared" si="1"/>
        <v>1</v>
      </c>
    </row>
    <row r="27" spans="1:14" ht="12.75">
      <c r="A27" s="118">
        <v>31</v>
      </c>
      <c r="B27" s="119" t="s">
        <v>1</v>
      </c>
      <c r="C27" s="118" t="s">
        <v>81</v>
      </c>
      <c r="D27" s="120" t="s">
        <v>86</v>
      </c>
      <c r="E27" s="126"/>
      <c r="F27" s="127">
        <v>0</v>
      </c>
      <c r="G27" s="122">
        <f>Data!BK78</f>
        <v>0</v>
      </c>
      <c r="H27" s="122">
        <f>Data!BL78</f>
        <v>0</v>
      </c>
      <c r="I27" s="123">
        <f t="shared" si="0"/>
        <v>0</v>
      </c>
      <c r="J27" s="124"/>
      <c r="K27" s="122">
        <v>2</v>
      </c>
      <c r="L27" s="122">
        <f>Data!C78</f>
        <v>0</v>
      </c>
      <c r="M27" s="122">
        <f>Data!D78</f>
        <v>0</v>
      </c>
      <c r="N27" s="125">
        <f t="shared" si="1"/>
        <v>0</v>
      </c>
    </row>
    <row r="28" spans="1:14" ht="12.75">
      <c r="A28" s="128"/>
      <c r="B28" s="129"/>
      <c r="C28" s="128"/>
      <c r="D28" s="130"/>
      <c r="E28" s="131"/>
      <c r="F28" s="127"/>
      <c r="G28" s="122"/>
      <c r="H28" s="122"/>
      <c r="I28" s="123">
        <f t="shared" si="0"/>
        <v>0</v>
      </c>
      <c r="J28" s="124"/>
      <c r="K28" s="122"/>
      <c r="L28" s="122"/>
      <c r="M28" s="127"/>
      <c r="N28" s="125">
        <f t="shared" si="1"/>
        <v>0</v>
      </c>
    </row>
    <row r="29" spans="1:14" ht="12.75">
      <c r="A29" s="132"/>
      <c r="B29" s="133"/>
      <c r="C29" s="134"/>
      <c r="D29" s="134"/>
      <c r="E29" s="135"/>
      <c r="F29" s="127"/>
      <c r="G29" s="122"/>
      <c r="H29" s="122"/>
      <c r="I29" s="123">
        <f t="shared" si="0"/>
        <v>0</v>
      </c>
      <c r="J29" s="124"/>
      <c r="K29" s="122"/>
      <c r="L29" s="122"/>
      <c r="M29" s="127"/>
      <c r="N29" s="125">
        <f t="shared" si="1"/>
        <v>0</v>
      </c>
    </row>
    <row r="30" spans="1:14" ht="13.5" thickBot="1">
      <c r="A30" s="136"/>
      <c r="B30" s="137"/>
      <c r="C30" s="138"/>
      <c r="D30" s="138"/>
      <c r="E30" s="139"/>
      <c r="F30" s="139"/>
      <c r="G30" s="140"/>
      <c r="H30" s="140"/>
      <c r="I30" s="123">
        <f t="shared" si="0"/>
        <v>0</v>
      </c>
      <c r="J30" s="141"/>
      <c r="K30" s="140"/>
      <c r="L30" s="140"/>
      <c r="M30" s="139"/>
      <c r="N30" s="125">
        <f t="shared" si="1"/>
        <v>0</v>
      </c>
    </row>
    <row r="31" spans="1:14" ht="14.25" thickBot="1" thickTop="1">
      <c r="A31" s="142"/>
      <c r="B31" s="143"/>
      <c r="C31" s="144"/>
      <c r="D31" s="145" t="s">
        <v>110</v>
      </c>
      <c r="E31" s="146"/>
      <c r="F31" s="146"/>
      <c r="G31" s="147">
        <f>SUM(G7:G30)</f>
        <v>36</v>
      </c>
      <c r="H31" s="147">
        <f>SUM(H7:H30)</f>
        <v>53</v>
      </c>
      <c r="I31" s="148">
        <f>SUM(I7:I30)</f>
        <v>89</v>
      </c>
      <c r="J31" s="149"/>
      <c r="K31" s="147"/>
      <c r="L31" s="147">
        <f>SUM(L7:L30)</f>
        <v>104</v>
      </c>
      <c r="M31" s="146">
        <f>SUM(M7:M30)</f>
        <v>145</v>
      </c>
      <c r="N31" s="150">
        <f>SUM(N7:N30)</f>
        <v>249</v>
      </c>
    </row>
    <row r="32" spans="3:5" ht="13.5" thickTop="1">
      <c r="C32" s="94"/>
      <c r="D32" s="94"/>
      <c r="E32" s="100"/>
    </row>
    <row r="33" spans="1:14" ht="15.75">
      <c r="A33" s="99" t="s">
        <v>111</v>
      </c>
      <c r="E33" s="361" t="s">
        <v>98</v>
      </c>
      <c r="F33" s="361"/>
      <c r="G33" s="361"/>
      <c r="H33" s="361"/>
      <c r="I33" s="361" t="s">
        <v>98</v>
      </c>
      <c r="J33" s="361"/>
      <c r="K33" s="361"/>
      <c r="L33" s="361"/>
      <c r="M33" s="362"/>
      <c r="N33" s="362"/>
    </row>
    <row r="34" spans="1:14" ht="26.25" thickBot="1">
      <c r="A34" s="151" t="s">
        <v>100</v>
      </c>
      <c r="B34" s="151" t="s">
        <v>101</v>
      </c>
      <c r="C34" s="104" t="s">
        <v>102</v>
      </c>
      <c r="D34" s="184" t="s">
        <v>103</v>
      </c>
      <c r="E34" s="205" t="s">
        <v>104</v>
      </c>
      <c r="F34" s="205" t="s">
        <v>112</v>
      </c>
      <c r="G34" s="205" t="s">
        <v>113</v>
      </c>
      <c r="H34" s="205" t="s">
        <v>114</v>
      </c>
      <c r="I34" s="205" t="s">
        <v>115</v>
      </c>
      <c r="J34" s="205" t="s">
        <v>116</v>
      </c>
      <c r="K34" s="104" t="s">
        <v>117</v>
      </c>
      <c r="L34" s="107" t="s">
        <v>118</v>
      </c>
      <c r="M34" s="104" t="s">
        <v>119</v>
      </c>
      <c r="N34" s="105" t="s">
        <v>120</v>
      </c>
    </row>
    <row r="35" spans="1:14" ht="13.5" thickTop="1">
      <c r="A35" s="152">
        <v>1</v>
      </c>
      <c r="B35" s="153" t="s">
        <v>105</v>
      </c>
      <c r="C35" s="154" t="s">
        <v>81</v>
      </c>
      <c r="D35" s="183" t="s">
        <v>82</v>
      </c>
      <c r="E35" s="155">
        <v>6</v>
      </c>
      <c r="F35" s="155">
        <v>226</v>
      </c>
      <c r="G35" s="155">
        <v>1</v>
      </c>
      <c r="H35" s="156">
        <v>3</v>
      </c>
      <c r="I35" s="157">
        <v>1</v>
      </c>
      <c r="J35" s="156">
        <v>0</v>
      </c>
      <c r="K35" s="156">
        <f>Data!BL4</f>
        <v>25</v>
      </c>
      <c r="L35" s="185">
        <f>IF(F35=0,"0",(K35*45)/F35)</f>
        <v>4.977876106194691</v>
      </c>
      <c r="M35" s="156">
        <f>Data!BK4</f>
        <v>254</v>
      </c>
      <c r="N35" s="158">
        <f>IF(M35=0,"0",M35/(M35+K35))</f>
        <v>0.910394265232975</v>
      </c>
    </row>
    <row r="36" spans="1:14" ht="12.75">
      <c r="A36" s="159">
        <v>30</v>
      </c>
      <c r="B36" s="160" t="s">
        <v>109</v>
      </c>
      <c r="C36" s="161" t="s">
        <v>81</v>
      </c>
      <c r="D36" s="161"/>
      <c r="E36" s="162">
        <v>3</v>
      </c>
      <c r="F36" s="163">
        <v>105</v>
      </c>
      <c r="G36" s="162">
        <v>1</v>
      </c>
      <c r="H36" s="162">
        <v>1</v>
      </c>
      <c r="I36" s="164">
        <v>0</v>
      </c>
      <c r="J36" s="162">
        <v>0</v>
      </c>
      <c r="K36" s="162">
        <f>Data!BL5</f>
        <v>19</v>
      </c>
      <c r="L36" s="186">
        <f>IF(F36=0,"0",(K36*45)/F36)</f>
        <v>8.142857142857142</v>
      </c>
      <c r="M36" s="162">
        <f>Data!BK5</f>
        <v>119</v>
      </c>
      <c r="N36" s="165">
        <f>IF(M36=0,"0",M36/(M36+K36))</f>
        <v>0.8623188405797102</v>
      </c>
    </row>
    <row r="37" spans="1:14" ht="12.75">
      <c r="A37" s="166">
        <v>31</v>
      </c>
      <c r="B37" s="167" t="s">
        <v>1</v>
      </c>
      <c r="C37" s="168" t="s">
        <v>81</v>
      </c>
      <c r="D37" s="120" t="s">
        <v>86</v>
      </c>
      <c r="E37" s="163">
        <v>0</v>
      </c>
      <c r="F37" s="163">
        <v>0</v>
      </c>
      <c r="G37" s="163">
        <v>0</v>
      </c>
      <c r="H37" s="162">
        <v>0</v>
      </c>
      <c r="I37" s="164">
        <v>0</v>
      </c>
      <c r="J37" s="162">
        <v>0</v>
      </c>
      <c r="K37" s="162">
        <f>Data!BL6</f>
        <v>0</v>
      </c>
      <c r="L37" s="186" t="str">
        <f>IF(F37=0,"0",(K37*45)/F37)</f>
        <v>0</v>
      </c>
      <c r="M37" s="162">
        <f>Data!BK6</f>
        <v>0</v>
      </c>
      <c r="N37" s="165" t="str">
        <f>IF(M37=0,"0",M37/(M37+K37))</f>
        <v>0</v>
      </c>
    </row>
    <row r="38" spans="1:14" ht="12.75">
      <c r="A38" s="166"/>
      <c r="B38" s="169"/>
      <c r="C38" s="169"/>
      <c r="D38" s="169"/>
      <c r="E38" s="366" t="s">
        <v>99</v>
      </c>
      <c r="F38" s="366"/>
      <c r="G38" s="366"/>
      <c r="H38" s="366"/>
      <c r="I38" s="366"/>
      <c r="J38" s="366"/>
      <c r="K38" s="366"/>
      <c r="L38" s="366"/>
      <c r="M38" s="367"/>
      <c r="N38" s="367"/>
    </row>
    <row r="39" spans="1:14" ht="12.75">
      <c r="A39" s="170">
        <v>1</v>
      </c>
      <c r="B39" s="171" t="s">
        <v>105</v>
      </c>
      <c r="C39" s="172" t="s">
        <v>81</v>
      </c>
      <c r="D39" s="120" t="s">
        <v>82</v>
      </c>
      <c r="E39" s="163">
        <v>12</v>
      </c>
      <c r="F39" s="163">
        <v>399</v>
      </c>
      <c r="G39" s="162">
        <v>1</v>
      </c>
      <c r="H39" s="173">
        <v>5</v>
      </c>
      <c r="I39" s="162">
        <v>1</v>
      </c>
      <c r="J39" s="162">
        <v>0</v>
      </c>
      <c r="K39" s="174">
        <f>Data!F4</f>
        <v>46</v>
      </c>
      <c r="L39" s="187">
        <f>IF(F39=0,"0",(K39*45)/F39)</f>
        <v>5.18796992481203</v>
      </c>
      <c r="M39" s="163">
        <f>Data!E4</f>
        <v>507</v>
      </c>
      <c r="N39" s="165">
        <f>IF(M39=0,"0",M39/(M39+K39))</f>
        <v>0.9168173598553345</v>
      </c>
    </row>
    <row r="40" spans="1:14" ht="12.75">
      <c r="A40" s="159">
        <v>30</v>
      </c>
      <c r="B40" s="160" t="s">
        <v>109</v>
      </c>
      <c r="C40" s="161" t="s">
        <v>81</v>
      </c>
      <c r="D40" s="161"/>
      <c r="E40" s="162">
        <v>10</v>
      </c>
      <c r="F40" s="162">
        <v>354</v>
      </c>
      <c r="G40" s="162">
        <v>4</v>
      </c>
      <c r="H40" s="173">
        <v>2</v>
      </c>
      <c r="I40" s="162">
        <v>0</v>
      </c>
      <c r="J40" s="162">
        <v>1</v>
      </c>
      <c r="K40" s="174">
        <f>Data!F5</f>
        <v>47</v>
      </c>
      <c r="L40" s="187">
        <f>IF(F40=0,"0",(K40*45)/F40)</f>
        <v>5.97457627118644</v>
      </c>
      <c r="M40" s="163">
        <f>Data!E5</f>
        <v>368</v>
      </c>
      <c r="N40" s="165">
        <f>IF(M40=0,"0",M40/(M40+K40))</f>
        <v>0.8867469879518072</v>
      </c>
    </row>
    <row r="41" spans="1:14" ht="12.75">
      <c r="A41" s="166">
        <v>31</v>
      </c>
      <c r="B41" s="167" t="s">
        <v>1</v>
      </c>
      <c r="C41" s="168" t="s">
        <v>81</v>
      </c>
      <c r="D41" s="120" t="s">
        <v>86</v>
      </c>
      <c r="E41" s="163">
        <v>2</v>
      </c>
      <c r="F41" s="163">
        <v>30</v>
      </c>
      <c r="G41" s="162">
        <v>1</v>
      </c>
      <c r="H41" s="173">
        <v>1</v>
      </c>
      <c r="I41" s="162">
        <v>0</v>
      </c>
      <c r="J41" s="162">
        <v>0</v>
      </c>
      <c r="K41" s="174">
        <f>Data!F6</f>
        <v>17</v>
      </c>
      <c r="L41" s="187">
        <f>IF(F41=0,"0",(K41*45)/F41)</f>
        <v>25.5</v>
      </c>
      <c r="M41" s="163">
        <f>Data!E6</f>
        <v>81</v>
      </c>
      <c r="N41" s="165">
        <f>IF(M41=0,"0",M41/(M41+K41))</f>
        <v>0.826530612244898</v>
      </c>
    </row>
  </sheetData>
  <sheetProtection password="E528" sheet="1" objects="1" scenarios="1" formatCells="0" formatColumns="0" formatRows="0" insertColumns="0" insertRows="0" deleteColumns="0" deleteRows="0"/>
  <mergeCells count="5">
    <mergeCell ref="E1:F1"/>
    <mergeCell ref="F5:I5"/>
    <mergeCell ref="K5:N5"/>
    <mergeCell ref="E33:N33"/>
    <mergeCell ref="E38:N38"/>
  </mergeCells>
  <printOptions/>
  <pageMargins left="0.25" right="0.25" top="0.5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N25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6.7109375" style="0" customWidth="1"/>
    <col min="4" max="4" width="11.28125" style="0" customWidth="1"/>
    <col min="11" max="11" width="11.00390625" style="0" customWidth="1"/>
    <col min="12" max="12" width="10.421875" style="0" customWidth="1"/>
    <col min="13" max="13" width="9.57421875" style="0" customWidth="1"/>
    <col min="14" max="14" width="10.57421875" style="0" customWidth="1"/>
  </cols>
  <sheetData>
    <row r="7" spans="1:14" ht="27" thickBot="1">
      <c r="A7" s="151" t="s">
        <v>100</v>
      </c>
      <c r="B7" s="151" t="s">
        <v>101</v>
      </c>
      <c r="C7" s="104" t="s">
        <v>102</v>
      </c>
      <c r="D7" s="184" t="s">
        <v>103</v>
      </c>
      <c r="E7" s="205" t="s">
        <v>104</v>
      </c>
      <c r="F7" s="205" t="s">
        <v>112</v>
      </c>
      <c r="G7" s="205" t="s">
        <v>113</v>
      </c>
      <c r="H7" s="205" t="s">
        <v>114</v>
      </c>
      <c r="I7" s="205" t="s">
        <v>115</v>
      </c>
      <c r="J7" s="205" t="s">
        <v>116</v>
      </c>
      <c r="K7" s="104" t="s">
        <v>117</v>
      </c>
      <c r="L7" s="107" t="s">
        <v>118</v>
      </c>
      <c r="M7" s="104" t="s">
        <v>119</v>
      </c>
      <c r="N7" s="105" t="s">
        <v>120</v>
      </c>
    </row>
    <row r="8" spans="1:14" ht="15.75" thickTop="1">
      <c r="A8" s="152">
        <v>1</v>
      </c>
      <c r="B8" s="153" t="s">
        <v>105</v>
      </c>
      <c r="C8" s="154" t="s">
        <v>81</v>
      </c>
      <c r="D8" s="183" t="s">
        <v>82</v>
      </c>
      <c r="E8" s="155">
        <v>7</v>
      </c>
      <c r="F8" s="155">
        <v>297</v>
      </c>
      <c r="G8" s="155">
        <v>2</v>
      </c>
      <c r="H8" s="156">
        <v>3</v>
      </c>
      <c r="I8" s="157">
        <v>1</v>
      </c>
      <c r="J8" s="156">
        <v>0</v>
      </c>
      <c r="K8" s="297">
        <f>Data!BL4</f>
        <v>25</v>
      </c>
      <c r="L8" s="298">
        <f>IF(F8=0,"0",(K8*51)/F8)</f>
        <v>4.292929292929293</v>
      </c>
      <c r="M8" s="297">
        <f>Data!BK4</f>
        <v>254</v>
      </c>
      <c r="N8" s="299">
        <f>IF(M8=0,"0",M8/(M8+K8))</f>
        <v>0.910394265232975</v>
      </c>
    </row>
    <row r="9" spans="1:14" ht="15">
      <c r="A9" s="159">
        <v>30</v>
      </c>
      <c r="B9" s="160" t="s">
        <v>109</v>
      </c>
      <c r="C9" s="161" t="s">
        <v>81</v>
      </c>
      <c r="D9" s="161" t="s">
        <v>84</v>
      </c>
      <c r="E9" s="162">
        <v>3</v>
      </c>
      <c r="F9" s="163">
        <v>111</v>
      </c>
      <c r="G9" s="162">
        <v>1</v>
      </c>
      <c r="H9" s="162">
        <v>1</v>
      </c>
      <c r="I9" s="164">
        <v>0</v>
      </c>
      <c r="J9" s="162">
        <v>0</v>
      </c>
      <c r="K9" s="302">
        <f>Data!BL5</f>
        <v>19</v>
      </c>
      <c r="L9" s="303">
        <f>IF(F9=0,"0",(K9*51)/F9)</f>
        <v>8.72972972972973</v>
      </c>
      <c r="M9" s="302">
        <f>Data!BK5</f>
        <v>119</v>
      </c>
      <c r="N9" s="304">
        <f>IF(M9=0,"0",M9/(M9+K9))</f>
        <v>0.8623188405797102</v>
      </c>
    </row>
    <row r="10" spans="1:14" ht="15">
      <c r="A10" s="166">
        <v>31</v>
      </c>
      <c r="B10" s="167" t="s">
        <v>1</v>
      </c>
      <c r="C10" s="168" t="s">
        <v>81</v>
      </c>
      <c r="D10" s="120" t="s">
        <v>86</v>
      </c>
      <c r="E10" s="163">
        <v>0</v>
      </c>
      <c r="F10" s="163">
        <v>0</v>
      </c>
      <c r="G10" s="163">
        <v>0</v>
      </c>
      <c r="H10" s="162">
        <v>0</v>
      </c>
      <c r="I10" s="164">
        <v>0</v>
      </c>
      <c r="J10" s="162">
        <v>0</v>
      </c>
      <c r="K10" s="300">
        <f>Data!BL6</f>
        <v>0</v>
      </c>
      <c r="L10" s="186" t="str">
        <f>IF(F10=0,"0",(K10*45)/F10)</f>
        <v>0</v>
      </c>
      <c r="M10" s="300">
        <f>Data!BK6</f>
        <v>0</v>
      </c>
      <c r="N10" s="301" t="str">
        <f>IF(M10=0,"0",M10/(M10+K10))</f>
        <v>0</v>
      </c>
    </row>
    <row r="11" spans="1:14" ht="15">
      <c r="A11" s="166"/>
      <c r="B11" s="169"/>
      <c r="C11" s="169"/>
      <c r="D11" s="169"/>
      <c r="F11" s="306">
        <f>SUM(F8:F10)</f>
        <v>408</v>
      </c>
      <c r="G11" s="306"/>
      <c r="H11" s="306"/>
      <c r="I11" s="306"/>
      <c r="J11" s="306" t="s">
        <v>99</v>
      </c>
      <c r="K11" s="306"/>
      <c r="L11" s="306"/>
      <c r="M11" s="296"/>
      <c r="N11" s="296"/>
    </row>
    <row r="12" spans="1:14" ht="15">
      <c r="A12" s="170">
        <v>1</v>
      </c>
      <c r="B12" s="171" t="s">
        <v>105</v>
      </c>
      <c r="C12" s="172" t="s">
        <v>81</v>
      </c>
      <c r="D12" s="120" t="s">
        <v>82</v>
      </c>
      <c r="E12" s="163">
        <v>15</v>
      </c>
      <c r="F12" s="163">
        <v>592</v>
      </c>
      <c r="G12" s="162">
        <v>4</v>
      </c>
      <c r="H12" s="173">
        <v>6</v>
      </c>
      <c r="I12" s="162">
        <v>1</v>
      </c>
      <c r="J12" s="162">
        <v>0</v>
      </c>
      <c r="K12" s="174">
        <f>Data!F4</f>
        <v>46</v>
      </c>
      <c r="L12" s="187">
        <f>IF(F12=0,"0",(K12*51)/F12)</f>
        <v>3.9628378378378377</v>
      </c>
      <c r="M12" s="163">
        <f>Data!E4</f>
        <v>507</v>
      </c>
      <c r="N12" s="165">
        <f>IF(M12=0,"0",M12/(M12+K12))</f>
        <v>0.9168173598553345</v>
      </c>
    </row>
    <row r="13" spans="1:14" ht="15">
      <c r="A13" s="159">
        <v>30</v>
      </c>
      <c r="B13" s="160" t="s">
        <v>109</v>
      </c>
      <c r="C13" s="161" t="s">
        <v>81</v>
      </c>
      <c r="D13" s="161" t="s">
        <v>84</v>
      </c>
      <c r="E13" s="162">
        <v>11</v>
      </c>
      <c r="F13" s="162">
        <v>445</v>
      </c>
      <c r="G13" s="162">
        <v>4</v>
      </c>
      <c r="H13" s="173">
        <v>4</v>
      </c>
      <c r="I13" s="162">
        <v>0</v>
      </c>
      <c r="J13" s="162">
        <v>1</v>
      </c>
      <c r="K13" s="174">
        <f>Data!F5</f>
        <v>47</v>
      </c>
      <c r="L13" s="187">
        <f>IF(F13=0,"0",(K13*51)/F13)</f>
        <v>5.3865168539325845</v>
      </c>
      <c r="M13" s="163">
        <f>Data!E5</f>
        <v>368</v>
      </c>
      <c r="N13" s="165">
        <f>IF(M13=0,"0",M13/(M13+K13))</f>
        <v>0.8867469879518072</v>
      </c>
    </row>
    <row r="14" spans="1:14" ht="15">
      <c r="A14" s="166">
        <v>31</v>
      </c>
      <c r="B14" s="167" t="s">
        <v>1</v>
      </c>
      <c r="C14" s="168" t="s">
        <v>81</v>
      </c>
      <c r="D14" s="120" t="s">
        <v>86</v>
      </c>
      <c r="E14" s="163">
        <v>3</v>
      </c>
      <c r="F14" s="163">
        <v>85</v>
      </c>
      <c r="G14" s="162">
        <v>1</v>
      </c>
      <c r="H14" s="173">
        <v>2</v>
      </c>
      <c r="I14" s="162">
        <v>0</v>
      </c>
      <c r="J14" s="162">
        <v>0</v>
      </c>
      <c r="K14" s="174">
        <f>Data!F6</f>
        <v>17</v>
      </c>
      <c r="L14" s="187">
        <f>IF(F14=0,"0",(K14*51)/F14)</f>
        <v>10.2</v>
      </c>
      <c r="M14" s="163">
        <f>Data!E6</f>
        <v>81</v>
      </c>
      <c r="N14" s="165">
        <f>IF(M14=0,"0",M14/(M14+K14))</f>
        <v>0.826530612244898</v>
      </c>
    </row>
    <row r="15" spans="5:10" ht="15">
      <c r="E15" s="305">
        <v>23</v>
      </c>
      <c r="F15">
        <f>SUM(F12:F14)</f>
        <v>1122</v>
      </c>
      <c r="G15">
        <f>SUM(G12:G14)</f>
        <v>9</v>
      </c>
      <c r="H15">
        <f>SUM(H12:H14)</f>
        <v>12</v>
      </c>
      <c r="I15">
        <f>SUM(I12:I14)</f>
        <v>1</v>
      </c>
      <c r="J15">
        <f>SUM(G15:I15)</f>
        <v>22</v>
      </c>
    </row>
    <row r="17" spans="5:10" ht="15">
      <c r="E17">
        <f>F15/E15</f>
        <v>48.78260869565217</v>
      </c>
      <c r="H17">
        <f>51*22</f>
        <v>1122</v>
      </c>
      <c r="J17" s="307">
        <v>510</v>
      </c>
    </row>
    <row r="18" spans="8:10" ht="15">
      <c r="H18">
        <f>H17-F15</f>
        <v>0</v>
      </c>
      <c r="J18" s="307">
        <v>82</v>
      </c>
    </row>
    <row r="19" spans="5:10" ht="15">
      <c r="E19">
        <f>F11/8</f>
        <v>51</v>
      </c>
      <c r="J19">
        <f>SUM(J17:J18)</f>
        <v>592</v>
      </c>
    </row>
    <row r="20" ht="15">
      <c r="J20">
        <f>H17-(J19+F14)</f>
        <v>445</v>
      </c>
    </row>
    <row r="23" spans="5:6" ht="15">
      <c r="E23">
        <f>5*51</f>
        <v>255</v>
      </c>
      <c r="F23">
        <f>8*51</f>
        <v>408</v>
      </c>
    </row>
    <row r="24" ht="15">
      <c r="E24">
        <v>42</v>
      </c>
    </row>
    <row r="25" ht="15">
      <c r="E25">
        <f>SUM(E23:E24)</f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M45"/>
  <sheetViews>
    <sheetView showGridLines="0" zoomScalePageLayoutView="0" workbookViewId="0" topLeftCell="A16">
      <selection activeCell="I34" sqref="I34"/>
    </sheetView>
  </sheetViews>
  <sheetFormatPr defaultColWidth="9.140625" defaultRowHeight="15"/>
  <cols>
    <col min="1" max="1" width="27.57421875" style="0" customWidth="1"/>
    <col min="2" max="2" width="17.57421875" style="0" customWidth="1"/>
    <col min="3" max="3" width="13.00390625" style="0" customWidth="1"/>
  </cols>
  <sheetData>
    <row r="3" spans="1:7" ht="21">
      <c r="A3" s="426" t="s">
        <v>211</v>
      </c>
      <c r="B3" s="426"/>
      <c r="C3" s="426"/>
      <c r="D3" s="426"/>
      <c r="E3" s="426"/>
      <c r="F3" s="426"/>
      <c r="G3" s="426"/>
    </row>
    <row r="4" spans="1:7" ht="19.5" thickBot="1">
      <c r="A4" s="427" t="s">
        <v>212</v>
      </c>
      <c r="B4" s="427"/>
      <c r="C4" s="427"/>
      <c r="D4" s="427"/>
      <c r="E4" s="427"/>
      <c r="F4" s="427"/>
      <c r="G4" s="427"/>
    </row>
    <row r="5" spans="1:13" ht="15.75" thickBot="1">
      <c r="A5" s="324" t="s">
        <v>101</v>
      </c>
      <c r="B5" s="324" t="s">
        <v>213</v>
      </c>
      <c r="C5" s="324" t="s">
        <v>103</v>
      </c>
      <c r="D5" s="329" t="s">
        <v>214</v>
      </c>
      <c r="E5" s="329" t="s">
        <v>68</v>
      </c>
      <c r="F5" s="329" t="s">
        <v>69</v>
      </c>
      <c r="G5" s="330" t="s">
        <v>215</v>
      </c>
      <c r="H5" s="33"/>
      <c r="I5" s="33"/>
      <c r="J5" s="33"/>
      <c r="K5" s="33"/>
      <c r="L5" s="33"/>
      <c r="M5" s="33"/>
    </row>
    <row r="6" spans="1:13" ht="15.75" thickBot="1">
      <c r="A6" s="325" t="s">
        <v>41</v>
      </c>
      <c r="B6" s="325" t="s">
        <v>94</v>
      </c>
      <c r="C6" s="325" t="s">
        <v>82</v>
      </c>
      <c r="D6" s="331">
        <v>8</v>
      </c>
      <c r="E6" s="331">
        <v>8</v>
      </c>
      <c r="F6" s="331">
        <v>7</v>
      </c>
      <c r="G6" s="332">
        <v>15</v>
      </c>
      <c r="H6" s="33"/>
      <c r="I6" s="33"/>
      <c r="J6" s="33"/>
      <c r="K6" s="33"/>
      <c r="L6" s="33"/>
      <c r="M6" s="33"/>
    </row>
    <row r="7" spans="1:13" ht="15.75" thickBot="1">
      <c r="A7" s="325" t="s">
        <v>34</v>
      </c>
      <c r="B7" s="325" t="s">
        <v>94</v>
      </c>
      <c r="C7" s="325" t="s">
        <v>82</v>
      </c>
      <c r="D7" s="331">
        <v>8</v>
      </c>
      <c r="E7" s="331">
        <v>6</v>
      </c>
      <c r="F7" s="331">
        <v>8</v>
      </c>
      <c r="G7" s="332">
        <v>14</v>
      </c>
      <c r="H7" s="33"/>
      <c r="I7" s="33"/>
      <c r="J7" s="33"/>
      <c r="K7" s="33"/>
      <c r="L7" s="33"/>
      <c r="M7" s="33"/>
    </row>
    <row r="8" spans="1:13" ht="15.75" thickBot="1">
      <c r="A8" s="325" t="s">
        <v>216</v>
      </c>
      <c r="B8" s="325" t="s">
        <v>201</v>
      </c>
      <c r="C8" s="325" t="s">
        <v>86</v>
      </c>
      <c r="D8" s="331">
        <v>7</v>
      </c>
      <c r="E8" s="331">
        <v>9</v>
      </c>
      <c r="F8" s="331">
        <v>5</v>
      </c>
      <c r="G8" s="332">
        <v>14</v>
      </c>
      <c r="H8" s="33"/>
      <c r="I8" s="33"/>
      <c r="J8" s="33"/>
      <c r="K8" s="33"/>
      <c r="L8" s="33"/>
      <c r="M8" s="33"/>
    </row>
    <row r="9" spans="1:13" ht="15.75" thickBot="1">
      <c r="A9" s="325" t="s">
        <v>217</v>
      </c>
      <c r="B9" s="325" t="s">
        <v>73</v>
      </c>
      <c r="C9" s="325" t="s">
        <v>82</v>
      </c>
      <c r="D9" s="331">
        <v>9</v>
      </c>
      <c r="E9" s="331">
        <v>7</v>
      </c>
      <c r="F9" s="331">
        <v>6</v>
      </c>
      <c r="G9" s="332">
        <v>13</v>
      </c>
      <c r="H9" s="33"/>
      <c r="I9" s="33"/>
      <c r="J9" s="33"/>
      <c r="K9" s="33"/>
      <c r="L9" s="33"/>
      <c r="M9" s="33"/>
    </row>
    <row r="10" spans="1:13" ht="15.75" thickBot="1">
      <c r="A10" s="325" t="s">
        <v>218</v>
      </c>
      <c r="B10" s="325" t="s">
        <v>73</v>
      </c>
      <c r="C10" s="325" t="s">
        <v>82</v>
      </c>
      <c r="D10" s="331">
        <v>9</v>
      </c>
      <c r="E10" s="331">
        <v>3</v>
      </c>
      <c r="F10" s="331">
        <v>8</v>
      </c>
      <c r="G10" s="332">
        <v>11</v>
      </c>
      <c r="H10" s="33"/>
      <c r="I10" s="33"/>
      <c r="J10" s="33"/>
      <c r="K10" s="33"/>
      <c r="L10" s="33"/>
      <c r="M10" s="33"/>
    </row>
    <row r="11" spans="1:13" ht="15.75" thickBot="1">
      <c r="A11" s="326" t="s">
        <v>39</v>
      </c>
      <c r="B11" s="326" t="s">
        <v>94</v>
      </c>
      <c r="C11" s="326" t="s">
        <v>84</v>
      </c>
      <c r="D11" s="333">
        <v>8</v>
      </c>
      <c r="E11" s="333">
        <v>5</v>
      </c>
      <c r="F11" s="333">
        <v>6</v>
      </c>
      <c r="G11" s="332">
        <v>11</v>
      </c>
      <c r="H11" s="33"/>
      <c r="I11" s="33"/>
      <c r="J11" s="33"/>
      <c r="K11" s="33"/>
      <c r="L11" s="33"/>
      <c r="M11" s="33"/>
    </row>
    <row r="12" spans="1:13" ht="15.75" thickBot="1">
      <c r="A12" s="326" t="s">
        <v>107</v>
      </c>
      <c r="B12" s="326" t="s">
        <v>94</v>
      </c>
      <c r="C12" s="326" t="s">
        <v>84</v>
      </c>
      <c r="D12" s="333">
        <v>8</v>
      </c>
      <c r="E12" s="333">
        <v>5</v>
      </c>
      <c r="F12" s="333">
        <v>6</v>
      </c>
      <c r="G12" s="332">
        <v>11</v>
      </c>
      <c r="H12" s="33"/>
      <c r="I12" s="33"/>
      <c r="J12" s="33"/>
      <c r="K12" s="33"/>
      <c r="L12" s="33"/>
      <c r="M12" s="33"/>
    </row>
    <row r="13" spans="1:13" ht="15.75" thickBot="1">
      <c r="A13" s="325" t="s">
        <v>219</v>
      </c>
      <c r="B13" s="325" t="s">
        <v>24</v>
      </c>
      <c r="C13" s="325" t="s">
        <v>82</v>
      </c>
      <c r="D13" s="331">
        <v>4</v>
      </c>
      <c r="E13" s="331">
        <v>6</v>
      </c>
      <c r="F13" s="331">
        <v>5</v>
      </c>
      <c r="G13" s="332">
        <v>11</v>
      </c>
      <c r="H13" s="33"/>
      <c r="I13" s="33"/>
      <c r="J13" s="33"/>
      <c r="K13" s="33"/>
      <c r="L13" s="33"/>
      <c r="M13" s="33"/>
    </row>
    <row r="14" spans="1:13" ht="15.75" thickBot="1">
      <c r="A14" s="326" t="s">
        <v>220</v>
      </c>
      <c r="B14" s="326" t="s">
        <v>179</v>
      </c>
      <c r="C14" s="326" t="s">
        <v>82</v>
      </c>
      <c r="D14" s="333">
        <v>7</v>
      </c>
      <c r="E14" s="333">
        <v>5</v>
      </c>
      <c r="F14" s="333">
        <v>5</v>
      </c>
      <c r="G14" s="332">
        <v>10</v>
      </c>
      <c r="H14" s="33"/>
      <c r="I14" s="33"/>
      <c r="J14" s="33"/>
      <c r="K14" s="33"/>
      <c r="L14" s="33"/>
      <c r="M14" s="33"/>
    </row>
    <row r="15" spans="1:13" ht="15.75" thickBot="1">
      <c r="A15" s="326" t="s">
        <v>221</v>
      </c>
      <c r="B15" s="326" t="s">
        <v>179</v>
      </c>
      <c r="C15" s="326" t="s">
        <v>82</v>
      </c>
      <c r="D15" s="333">
        <v>7</v>
      </c>
      <c r="E15" s="333">
        <v>3</v>
      </c>
      <c r="F15" s="333">
        <v>6</v>
      </c>
      <c r="G15" s="332">
        <v>9</v>
      </c>
      <c r="H15" s="33"/>
      <c r="I15" s="33"/>
      <c r="J15" s="33"/>
      <c r="K15" s="33"/>
      <c r="L15" s="33"/>
      <c r="M15" s="33"/>
    </row>
    <row r="16" spans="1:13" ht="15.75" thickBot="1">
      <c r="A16" s="336" t="s">
        <v>222</v>
      </c>
      <c r="B16" s="336"/>
      <c r="C16" s="336"/>
      <c r="D16" s="337"/>
      <c r="E16" s="337"/>
      <c r="F16" s="337"/>
      <c r="G16" s="338">
        <v>6</v>
      </c>
      <c r="H16" s="33"/>
      <c r="I16" s="33"/>
      <c r="J16" s="33"/>
      <c r="K16" s="33"/>
      <c r="L16" s="33"/>
      <c r="M16" s="33"/>
    </row>
    <row r="17" spans="1:13" ht="9.75" customHeight="1">
      <c r="A17" s="334"/>
      <c r="B17" s="334"/>
      <c r="C17" s="334"/>
      <c r="D17" s="335"/>
      <c r="E17" s="335"/>
      <c r="F17" s="335"/>
      <c r="G17" s="335"/>
      <c r="H17" s="33"/>
      <c r="I17" s="33"/>
      <c r="J17" s="33"/>
      <c r="K17" s="33"/>
      <c r="L17" s="33"/>
      <c r="M17" s="33"/>
    </row>
    <row r="18" spans="1:13" ht="19.5" thickBot="1">
      <c r="A18" s="427" t="s">
        <v>223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</row>
    <row r="19" spans="1:13" ht="15.75" thickBot="1">
      <c r="A19" s="327" t="s">
        <v>101</v>
      </c>
      <c r="B19" s="327" t="s">
        <v>213</v>
      </c>
      <c r="C19" s="327" t="s">
        <v>103</v>
      </c>
      <c r="D19" s="328" t="s">
        <v>214</v>
      </c>
      <c r="E19" s="328" t="s">
        <v>224</v>
      </c>
      <c r="F19" s="328" t="s">
        <v>204</v>
      </c>
      <c r="G19" s="328" t="s">
        <v>205</v>
      </c>
      <c r="H19" s="328" t="s">
        <v>206</v>
      </c>
      <c r="I19" s="328" t="s">
        <v>225</v>
      </c>
      <c r="J19" s="328" t="s">
        <v>26</v>
      </c>
      <c r="K19" s="328" t="s">
        <v>118</v>
      </c>
      <c r="L19" s="328" t="s">
        <v>226</v>
      </c>
      <c r="M19" s="328" t="s">
        <v>227</v>
      </c>
    </row>
    <row r="20" spans="1:13" ht="15.75" thickBot="1">
      <c r="A20" s="326" t="s">
        <v>228</v>
      </c>
      <c r="B20" s="326" t="s">
        <v>24</v>
      </c>
      <c r="C20" s="326" t="s">
        <v>229</v>
      </c>
      <c r="D20" s="333">
        <v>3</v>
      </c>
      <c r="E20" s="333">
        <v>119</v>
      </c>
      <c r="F20" s="333">
        <v>2</v>
      </c>
      <c r="G20" s="333">
        <v>0</v>
      </c>
      <c r="H20" s="333">
        <v>0</v>
      </c>
      <c r="I20" s="333">
        <v>0</v>
      </c>
      <c r="J20" s="333">
        <v>1</v>
      </c>
      <c r="K20" s="331">
        <v>0.43</v>
      </c>
      <c r="L20" s="333">
        <v>60</v>
      </c>
      <c r="M20" s="332">
        <v>0.984</v>
      </c>
    </row>
    <row r="21" spans="1:13" ht="15.75" thickBot="1">
      <c r="A21" s="326" t="s">
        <v>230</v>
      </c>
      <c r="B21" s="326" t="s">
        <v>179</v>
      </c>
      <c r="C21" s="326" t="s">
        <v>231</v>
      </c>
      <c r="D21" s="333">
        <v>6</v>
      </c>
      <c r="E21" s="333">
        <v>279</v>
      </c>
      <c r="F21" s="333">
        <v>3</v>
      </c>
      <c r="G21" s="333">
        <v>1</v>
      </c>
      <c r="H21" s="333">
        <v>2</v>
      </c>
      <c r="I21" s="333">
        <v>0</v>
      </c>
      <c r="J21" s="333">
        <v>15</v>
      </c>
      <c r="K21" s="331">
        <v>2.74</v>
      </c>
      <c r="L21" s="333">
        <v>180</v>
      </c>
      <c r="M21" s="332">
        <v>0.923</v>
      </c>
    </row>
    <row r="22" spans="1:13" ht="15.75" thickBot="1">
      <c r="A22" s="326" t="s">
        <v>233</v>
      </c>
      <c r="B22" s="326" t="s">
        <v>232</v>
      </c>
      <c r="C22" s="326" t="s">
        <v>231</v>
      </c>
      <c r="D22" s="333">
        <v>7</v>
      </c>
      <c r="E22" s="333">
        <v>277</v>
      </c>
      <c r="F22" s="333">
        <v>2</v>
      </c>
      <c r="G22" s="333">
        <v>3</v>
      </c>
      <c r="H22" s="333">
        <v>1</v>
      </c>
      <c r="I22" s="333">
        <v>0</v>
      </c>
      <c r="J22" s="333">
        <v>22</v>
      </c>
      <c r="K22" s="331">
        <v>4.05</v>
      </c>
      <c r="L22" s="333">
        <v>212</v>
      </c>
      <c r="M22" s="332">
        <v>0.906</v>
      </c>
    </row>
    <row r="26" ht="21">
      <c r="A26" s="350" t="s">
        <v>211</v>
      </c>
    </row>
    <row r="27" ht="19.5" thickBot="1">
      <c r="A27" s="351" t="s">
        <v>212</v>
      </c>
    </row>
    <row r="28" spans="1:7" ht="15.75" thickBot="1">
      <c r="A28" s="324" t="s">
        <v>101</v>
      </c>
      <c r="B28" s="324" t="s">
        <v>213</v>
      </c>
      <c r="C28" s="324" t="s">
        <v>103</v>
      </c>
      <c r="D28" s="352" t="s">
        <v>214</v>
      </c>
      <c r="E28" s="352" t="s">
        <v>68</v>
      </c>
      <c r="F28" s="352" t="s">
        <v>69</v>
      </c>
      <c r="G28" s="353" t="s">
        <v>215</v>
      </c>
    </row>
    <row r="29" spans="1:7" ht="15.75" thickBot="1">
      <c r="A29" s="354" t="s">
        <v>216</v>
      </c>
      <c r="B29" s="354" t="s">
        <v>201</v>
      </c>
      <c r="C29" s="354" t="s">
        <v>86</v>
      </c>
      <c r="D29" s="355">
        <v>10</v>
      </c>
      <c r="E29" s="355">
        <v>13</v>
      </c>
      <c r="F29" s="355">
        <v>8</v>
      </c>
      <c r="G29" s="355">
        <v>21</v>
      </c>
    </row>
    <row r="30" spans="1:7" ht="15.75" thickBot="1">
      <c r="A30" s="325" t="s">
        <v>219</v>
      </c>
      <c r="B30" s="325" t="s">
        <v>24</v>
      </c>
      <c r="C30" s="325" t="s">
        <v>82</v>
      </c>
      <c r="D30" s="356">
        <v>9</v>
      </c>
      <c r="E30" s="356">
        <v>8</v>
      </c>
      <c r="F30" s="356">
        <v>9</v>
      </c>
      <c r="G30" s="355">
        <v>17</v>
      </c>
    </row>
    <row r="31" spans="1:7" ht="15.75" thickBot="1">
      <c r="A31" s="325" t="s">
        <v>238</v>
      </c>
      <c r="B31" s="325" t="s">
        <v>76</v>
      </c>
      <c r="C31" s="325" t="s">
        <v>82</v>
      </c>
      <c r="D31" s="356">
        <v>10</v>
      </c>
      <c r="E31" s="356">
        <v>9</v>
      </c>
      <c r="F31" s="356">
        <v>8</v>
      </c>
      <c r="G31" s="355">
        <v>17</v>
      </c>
    </row>
    <row r="32" spans="1:7" ht="15.75" thickBot="1">
      <c r="A32" s="325" t="s">
        <v>41</v>
      </c>
      <c r="B32" s="325" t="s">
        <v>94</v>
      </c>
      <c r="C32" s="325" t="s">
        <v>82</v>
      </c>
      <c r="D32" s="356">
        <v>7</v>
      </c>
      <c r="E32" s="356">
        <v>8</v>
      </c>
      <c r="F32" s="356">
        <v>8</v>
      </c>
      <c r="G32" s="355">
        <v>16</v>
      </c>
    </row>
    <row r="33" spans="1:7" ht="15.75" thickBot="1">
      <c r="A33" s="325" t="s">
        <v>239</v>
      </c>
      <c r="B33" s="325" t="s">
        <v>76</v>
      </c>
      <c r="C33" s="325" t="s">
        <v>87</v>
      </c>
      <c r="D33" s="356">
        <v>10</v>
      </c>
      <c r="E33" s="356">
        <v>9</v>
      </c>
      <c r="F33" s="356">
        <v>7</v>
      </c>
      <c r="G33" s="355">
        <v>16</v>
      </c>
    </row>
    <row r="34" spans="1:7" ht="15.75" thickBot="1">
      <c r="A34" s="325" t="s">
        <v>217</v>
      </c>
      <c r="B34" s="325" t="s">
        <v>73</v>
      </c>
      <c r="C34" s="325" t="s">
        <v>82</v>
      </c>
      <c r="D34" s="356">
        <v>10</v>
      </c>
      <c r="E34" s="356">
        <v>7</v>
      </c>
      <c r="F34" s="356">
        <v>8</v>
      </c>
      <c r="G34" s="355">
        <v>15</v>
      </c>
    </row>
    <row r="35" spans="1:7" ht="15.75" thickBot="1">
      <c r="A35" s="326" t="s">
        <v>220</v>
      </c>
      <c r="B35" s="326" t="s">
        <v>179</v>
      </c>
      <c r="C35" s="326" t="s">
        <v>82</v>
      </c>
      <c r="D35" s="357">
        <v>10</v>
      </c>
      <c r="E35" s="357">
        <v>7</v>
      </c>
      <c r="F35" s="357">
        <v>8</v>
      </c>
      <c r="G35" s="355">
        <v>15</v>
      </c>
    </row>
    <row r="36" spans="1:7" ht="15.75" thickBot="1">
      <c r="A36" s="325" t="s">
        <v>34</v>
      </c>
      <c r="B36" s="325" t="s">
        <v>94</v>
      </c>
      <c r="C36" s="325" t="s">
        <v>82</v>
      </c>
      <c r="D36" s="356">
        <v>7</v>
      </c>
      <c r="E36" s="356">
        <v>6</v>
      </c>
      <c r="F36" s="356">
        <v>8</v>
      </c>
      <c r="G36" s="355">
        <v>14</v>
      </c>
    </row>
    <row r="37" spans="1:7" ht="15.75" thickBot="1">
      <c r="A37" s="325" t="s">
        <v>240</v>
      </c>
      <c r="B37" s="325" t="s">
        <v>24</v>
      </c>
      <c r="C37" s="325" t="s">
        <v>84</v>
      </c>
      <c r="D37" s="356">
        <v>10</v>
      </c>
      <c r="E37" s="356">
        <v>7</v>
      </c>
      <c r="F37" s="356">
        <v>7</v>
      </c>
      <c r="G37" s="355">
        <v>14</v>
      </c>
    </row>
    <row r="38" spans="1:7" ht="15.75" thickBot="1">
      <c r="A38" s="325" t="s">
        <v>218</v>
      </c>
      <c r="B38" s="325" t="s">
        <v>73</v>
      </c>
      <c r="C38" s="325" t="s">
        <v>82</v>
      </c>
      <c r="D38" s="356">
        <v>10</v>
      </c>
      <c r="E38" s="356">
        <v>5</v>
      </c>
      <c r="F38" s="356">
        <v>8</v>
      </c>
      <c r="G38" s="355">
        <v>13</v>
      </c>
    </row>
    <row r="39" spans="1:7" ht="15.75" thickBot="1">
      <c r="A39" s="326" t="s">
        <v>107</v>
      </c>
      <c r="B39" s="326" t="s">
        <v>94</v>
      </c>
      <c r="C39" s="326" t="s">
        <v>84</v>
      </c>
      <c r="D39" s="357">
        <v>7</v>
      </c>
      <c r="E39" s="357">
        <v>7</v>
      </c>
      <c r="F39" s="357">
        <v>6</v>
      </c>
      <c r="G39" s="355">
        <v>13</v>
      </c>
    </row>
    <row r="40" spans="1:7" ht="30.75" thickBot="1">
      <c r="A40" s="326" t="s">
        <v>241</v>
      </c>
      <c r="B40" s="326"/>
      <c r="C40" s="326"/>
      <c r="D40" s="357"/>
      <c r="E40" s="357"/>
      <c r="F40" s="357"/>
      <c r="G40" s="355">
        <v>12</v>
      </c>
    </row>
    <row r="41" ht="19.5" thickBot="1">
      <c r="A41" s="351" t="s">
        <v>223</v>
      </c>
    </row>
    <row r="42" spans="1:13" ht="15.75" thickBot="1">
      <c r="A42" s="327" t="s">
        <v>101</v>
      </c>
      <c r="B42" s="327" t="s">
        <v>213</v>
      </c>
      <c r="C42" s="327" t="s">
        <v>103</v>
      </c>
      <c r="D42" s="328" t="s">
        <v>214</v>
      </c>
      <c r="E42" s="328" t="s">
        <v>224</v>
      </c>
      <c r="F42" s="328" t="s">
        <v>204</v>
      </c>
      <c r="G42" s="328" t="s">
        <v>205</v>
      </c>
      <c r="H42" s="328" t="s">
        <v>206</v>
      </c>
      <c r="I42" s="328" t="s">
        <v>225</v>
      </c>
      <c r="J42" s="328" t="s">
        <v>26</v>
      </c>
      <c r="K42" s="328" t="s">
        <v>118</v>
      </c>
      <c r="L42" s="328" t="s">
        <v>226</v>
      </c>
      <c r="M42" s="328" t="s">
        <v>227</v>
      </c>
    </row>
    <row r="43" spans="1:13" ht="15.75" thickBot="1">
      <c r="A43" s="354" t="s">
        <v>228</v>
      </c>
      <c r="B43" s="354" t="s">
        <v>24</v>
      </c>
      <c r="C43" s="354" t="s">
        <v>242</v>
      </c>
      <c r="D43" s="354">
        <v>8</v>
      </c>
      <c r="E43" s="354">
        <v>382</v>
      </c>
      <c r="F43" s="354">
        <v>4</v>
      </c>
      <c r="G43" s="354">
        <v>2</v>
      </c>
      <c r="H43" s="354">
        <v>1</v>
      </c>
      <c r="I43" s="354">
        <v>2</v>
      </c>
      <c r="J43" s="354">
        <v>10</v>
      </c>
      <c r="K43" s="354">
        <v>1.34</v>
      </c>
      <c r="L43" s="354">
        <v>180</v>
      </c>
      <c r="M43" s="354">
        <v>0.947</v>
      </c>
    </row>
    <row r="44" spans="1:13" ht="15.75" thickBot="1">
      <c r="A44" s="326" t="s">
        <v>230</v>
      </c>
      <c r="B44" s="326" t="s">
        <v>179</v>
      </c>
      <c r="C44" s="326" t="s">
        <v>231</v>
      </c>
      <c r="D44" s="326">
        <v>6</v>
      </c>
      <c r="E44" s="326">
        <v>279</v>
      </c>
      <c r="F44" s="326">
        <v>3</v>
      </c>
      <c r="G44" s="326">
        <v>1</v>
      </c>
      <c r="H44" s="326">
        <v>2</v>
      </c>
      <c r="I44" s="326">
        <v>0</v>
      </c>
      <c r="J44" s="326">
        <v>15</v>
      </c>
      <c r="K44" s="325">
        <v>2.74</v>
      </c>
      <c r="L44" s="326">
        <v>180</v>
      </c>
      <c r="M44" s="354">
        <v>0.923</v>
      </c>
    </row>
    <row r="45" spans="1:13" ht="15.75" thickBot="1">
      <c r="A45" s="326" t="s">
        <v>243</v>
      </c>
      <c r="B45" s="326" t="s">
        <v>76</v>
      </c>
      <c r="C45" s="326" t="s">
        <v>231</v>
      </c>
      <c r="D45" s="326">
        <v>8</v>
      </c>
      <c r="E45" s="326">
        <v>356</v>
      </c>
      <c r="F45" s="326">
        <v>3</v>
      </c>
      <c r="G45" s="326">
        <v>3</v>
      </c>
      <c r="H45" s="326">
        <v>1</v>
      </c>
      <c r="I45" s="326">
        <v>0</v>
      </c>
      <c r="J45" s="326">
        <v>22</v>
      </c>
      <c r="K45" s="325">
        <v>3.15</v>
      </c>
      <c r="L45" s="326">
        <v>242</v>
      </c>
      <c r="M45" s="354">
        <v>0.917</v>
      </c>
    </row>
  </sheetData>
  <sheetProtection/>
  <mergeCells count="3">
    <mergeCell ref="A3:G3"/>
    <mergeCell ref="A4:G4"/>
    <mergeCell ref="A18:M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mjb</dc:creator>
  <cp:keywords/>
  <dc:description/>
  <cp:lastModifiedBy>mjb</cp:lastModifiedBy>
  <cp:lastPrinted>2010-12-18T04:44:31Z</cp:lastPrinted>
  <dcterms:created xsi:type="dcterms:W3CDTF">2010-11-26T00:28:27Z</dcterms:created>
  <dcterms:modified xsi:type="dcterms:W3CDTF">2011-03-04T21:09:59Z</dcterms:modified>
  <cp:category/>
  <cp:version/>
  <cp:contentType/>
  <cp:contentStatus/>
</cp:coreProperties>
</file>